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760" lockStructure="1"/>
  <bookViews>
    <workbookView xWindow="480" yWindow="36" windowWidth="15192" windowHeight="10896"/>
  </bookViews>
  <sheets>
    <sheet name="Timesheet" sheetId="1" r:id="rId1"/>
    <sheet name="Lists" sheetId="2" state="hidden" r:id="rId2"/>
  </sheets>
  <definedNames>
    <definedName name="EndTimes">Lists!$H$2:$H$97</definedName>
    <definedName name="PPs">Lists!$C$2:$C$27</definedName>
    <definedName name="_xlnm.Print_Area" localSheetId="0">Timesheet!$A$1:$Q$32</definedName>
    <definedName name="StartTimes">Lists!$G$2:$G$97</definedName>
    <definedName name="Teams">Lists!$A$2:$A$92</definedName>
  </definedNames>
  <calcPr calcId="145621"/>
</workbook>
</file>

<file path=xl/calcChain.xml><?xml version="1.0" encoding="utf-8"?>
<calcChain xmlns="http://schemas.openxmlformats.org/spreadsheetml/2006/main">
  <c r="D3" i="2" l="1"/>
  <c r="E3" i="2" s="1"/>
  <c r="E2" i="2"/>
  <c r="D4" i="2" l="1"/>
  <c r="D5" i="2" l="1"/>
  <c r="E4" i="2"/>
  <c r="D6" i="2" l="1"/>
  <c r="E5" i="2"/>
  <c r="E6" i="2" l="1"/>
  <c r="D7" i="2"/>
  <c r="E7" i="2" l="1"/>
  <c r="D8" i="2"/>
  <c r="D9" i="2" l="1"/>
  <c r="E8" i="2"/>
  <c r="E9" i="2" l="1"/>
  <c r="D10" i="2"/>
  <c r="D11" i="2" l="1"/>
  <c r="E10" i="2"/>
  <c r="E11" i="2" l="1"/>
  <c r="D12" i="2"/>
  <c r="D13" i="2" l="1"/>
  <c r="E12" i="2"/>
  <c r="E13" i="2" l="1"/>
  <c r="D14" i="2"/>
  <c r="D15" i="2" l="1"/>
  <c r="E14" i="2"/>
  <c r="E15" i="2" l="1"/>
  <c r="D16" i="2"/>
  <c r="D17" i="2" l="1"/>
  <c r="E16" i="2"/>
  <c r="E17" i="2" l="1"/>
  <c r="D18" i="2"/>
  <c r="D19" i="2" l="1"/>
  <c r="E18" i="2"/>
  <c r="E19" i="2" l="1"/>
  <c r="D20" i="2"/>
  <c r="D21" i="2" l="1"/>
  <c r="E20" i="2"/>
  <c r="E21" i="2" l="1"/>
  <c r="D22" i="2"/>
  <c r="D23" i="2" l="1"/>
  <c r="E22" i="2"/>
  <c r="E23" i="2" l="1"/>
  <c r="D24" i="2"/>
  <c r="D25" i="2" l="1"/>
  <c r="E24" i="2"/>
  <c r="E25" i="2" l="1"/>
  <c r="D26" i="2"/>
  <c r="F8" i="2"/>
  <c r="F2" i="2"/>
  <c r="C2" i="2" s="1"/>
  <c r="D27" i="2" l="1"/>
  <c r="E26" i="2"/>
  <c r="F3" i="2"/>
  <c r="B3" i="2"/>
  <c r="B4" i="2" s="1"/>
  <c r="B5" i="2" s="1"/>
  <c r="B6" i="2" s="1"/>
  <c r="F4" i="2"/>
  <c r="F5" i="2"/>
  <c r="F6" i="2"/>
  <c r="F7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C14" i="1"/>
  <c r="D14" i="1"/>
  <c r="E14" i="1"/>
  <c r="E15" i="1" s="1"/>
  <c r="E16" i="1" s="1"/>
  <c r="F14" i="1"/>
  <c r="F15" i="1" s="1"/>
  <c r="G14" i="1"/>
  <c r="H14" i="1"/>
  <c r="I14" i="1"/>
  <c r="J14" i="1"/>
  <c r="J15" i="1" s="1"/>
  <c r="J16" i="1" s="1"/>
  <c r="K14" i="1"/>
  <c r="K15" i="1" s="1"/>
  <c r="L14" i="1"/>
  <c r="L15" i="1" s="1"/>
  <c r="L16" i="1" s="1"/>
  <c r="M14" i="1"/>
  <c r="M15" i="1" s="1"/>
  <c r="N14" i="1"/>
  <c r="O14" i="1"/>
  <c r="P14" i="1"/>
  <c r="H2" i="2"/>
  <c r="H3" i="2" s="1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G3" i="2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E27" i="2" l="1"/>
  <c r="F27" i="2" s="1"/>
  <c r="D28" i="2"/>
  <c r="E28" i="2" s="1"/>
  <c r="F28" i="2" s="1"/>
  <c r="C28" i="2" s="1"/>
  <c r="I6" i="1"/>
  <c r="M16" i="1"/>
  <c r="F16" i="1"/>
  <c r="C5" i="2"/>
  <c r="C4" i="2"/>
  <c r="C3" i="2"/>
  <c r="K16" i="1"/>
  <c r="B7" i="2"/>
  <c r="C6" i="2"/>
  <c r="Q14" i="1"/>
  <c r="D15" i="1"/>
  <c r="D16" i="1" s="1"/>
  <c r="N15" i="1"/>
  <c r="G15" i="1"/>
  <c r="G16" i="1" s="1"/>
  <c r="C15" i="1"/>
  <c r="H15" i="1" l="1"/>
  <c r="H16" i="1" s="1"/>
  <c r="B8" i="2"/>
  <c r="C7" i="2"/>
  <c r="O15" i="1"/>
  <c r="O16" i="1" s="1"/>
  <c r="N16" i="1"/>
  <c r="C16" i="1"/>
  <c r="I15" i="1" l="1"/>
  <c r="I16" i="1" s="1"/>
  <c r="P15" i="1"/>
  <c r="P16" i="1" s="1"/>
  <c r="B9" i="2"/>
  <c r="C8" i="2"/>
  <c r="Q16" i="1" l="1"/>
  <c r="Q15" i="1"/>
  <c r="B10" i="2"/>
  <c r="C9" i="2"/>
  <c r="B11" i="2" l="1"/>
  <c r="C10" i="2"/>
  <c r="B12" i="2" l="1"/>
  <c r="C11" i="2"/>
  <c r="B13" i="2" l="1"/>
  <c r="C12" i="2"/>
  <c r="B14" i="2" l="1"/>
  <c r="C13" i="2"/>
  <c r="B15" i="2" l="1"/>
  <c r="C14" i="2"/>
  <c r="B16" i="2" l="1"/>
  <c r="C15" i="2"/>
  <c r="B17" i="2" l="1"/>
  <c r="C16" i="2"/>
  <c r="B18" i="2" l="1"/>
  <c r="C17" i="2"/>
  <c r="B19" i="2" l="1"/>
  <c r="C18" i="2"/>
  <c r="B20" i="2" l="1"/>
  <c r="C19" i="2"/>
  <c r="B21" i="2" l="1"/>
  <c r="C20" i="2"/>
  <c r="B22" i="2" l="1"/>
  <c r="C21" i="2"/>
  <c r="B23" i="2" l="1"/>
  <c r="C22" i="2"/>
  <c r="B24" i="2" l="1"/>
  <c r="C23" i="2"/>
  <c r="B25" i="2" l="1"/>
  <c r="C24" i="2"/>
  <c r="B26" i="2" l="1"/>
  <c r="C25" i="2"/>
  <c r="B27" i="2" l="1"/>
  <c r="C27" i="2" s="1"/>
  <c r="C26" i="2"/>
  <c r="D8" i="1" l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</calcChain>
</file>

<file path=xl/sharedStrings.xml><?xml version="1.0" encoding="utf-8"?>
<sst xmlns="http://schemas.openxmlformats.org/spreadsheetml/2006/main" count="156" uniqueCount="146">
  <si>
    <t>Start</t>
  </si>
  <si>
    <t>Stop</t>
  </si>
  <si>
    <t>Sun</t>
  </si>
  <si>
    <t>Mon</t>
  </si>
  <si>
    <t>Tue</t>
  </si>
  <si>
    <t>Wed</t>
  </si>
  <si>
    <t>Thu</t>
  </si>
  <si>
    <t>Fri</t>
  </si>
  <si>
    <t>Sat</t>
  </si>
  <si>
    <t>Total</t>
  </si>
  <si>
    <t>Day</t>
  </si>
  <si>
    <t>Date</t>
  </si>
  <si>
    <t>Regular</t>
  </si>
  <si>
    <t>National Disaster Medical System</t>
  </si>
  <si>
    <t>ITAS Timesheet</t>
  </si>
  <si>
    <t>Total Hours</t>
  </si>
  <si>
    <t>Overtime</t>
  </si>
  <si>
    <t>0500</t>
  </si>
  <si>
    <t>0600</t>
  </si>
  <si>
    <t>0100</t>
  </si>
  <si>
    <t>0200</t>
  </si>
  <si>
    <t>0300</t>
  </si>
  <si>
    <t>0400</t>
  </si>
  <si>
    <t>0700</t>
  </si>
  <si>
    <t>0800</t>
  </si>
  <si>
    <t>0900</t>
  </si>
  <si>
    <t>1000</t>
  </si>
  <si>
    <t>1100</t>
  </si>
  <si>
    <t>1200</t>
  </si>
  <si>
    <t xml:space="preserve"> SSN Last Four</t>
  </si>
  <si>
    <t xml:space="preserve"> Employee Name</t>
  </si>
  <si>
    <t xml:space="preserve"> Timekeeper</t>
  </si>
  <si>
    <t xml:space="preserve"> Team Name</t>
  </si>
  <si>
    <t xml:space="preserve"> Pay Period Number</t>
  </si>
  <si>
    <t xml:space="preserve"> Pay Period Start Date</t>
  </si>
  <si>
    <t>Headquarters Activity</t>
  </si>
  <si>
    <t>Activity Justification</t>
  </si>
  <si>
    <t>Enter Time In Military Time Format</t>
  </si>
  <si>
    <t>Team Readiness</t>
  </si>
  <si>
    <t>Team Training</t>
  </si>
  <si>
    <t>Days Worked</t>
  </si>
  <si>
    <t>PP Start Date</t>
  </si>
  <si>
    <t>PP #</t>
  </si>
  <si>
    <t>PP Name</t>
  </si>
  <si>
    <t>PP Year</t>
  </si>
  <si>
    <t>PP End Date</t>
  </si>
  <si>
    <t>Start Time</t>
  </si>
  <si>
    <t>End Times</t>
  </si>
  <si>
    <t>DMAT AK01</t>
  </si>
  <si>
    <t>DMAT AL01</t>
  </si>
  <si>
    <t>DMAT AL03</t>
  </si>
  <si>
    <t>DMAT AR01</t>
  </si>
  <si>
    <t>DMAT AZ01</t>
  </si>
  <si>
    <t>DMAT CA01</t>
  </si>
  <si>
    <t>DMAT CA02</t>
  </si>
  <si>
    <t>DMAT CA04</t>
  </si>
  <si>
    <t>DMAT CA06</t>
  </si>
  <si>
    <t>DMAT CA09</t>
  </si>
  <si>
    <t>DMAT CA11</t>
  </si>
  <si>
    <t>DMAT CO02</t>
  </si>
  <si>
    <t>DMAT CO03</t>
  </si>
  <si>
    <t>DMAT CT01</t>
  </si>
  <si>
    <t>DMAT DC01</t>
  </si>
  <si>
    <t>DMAT FL01</t>
  </si>
  <si>
    <t>DMAT FL02</t>
  </si>
  <si>
    <t>DMAT FL03</t>
  </si>
  <si>
    <t>DMAT FL04</t>
  </si>
  <si>
    <t>DMAT FL05</t>
  </si>
  <si>
    <t>DMAT FL06</t>
  </si>
  <si>
    <t>DMAT GA03</t>
  </si>
  <si>
    <t>DMAT HI</t>
  </si>
  <si>
    <t>DMAT IA01</t>
  </si>
  <si>
    <t>DMAT KY01</t>
  </si>
  <si>
    <t>DMAT LA01</t>
  </si>
  <si>
    <t>DMAT MA01</t>
  </si>
  <si>
    <t>DMAT MA02</t>
  </si>
  <si>
    <t>DMAT MD01</t>
  </si>
  <si>
    <t>DMAT MI01</t>
  </si>
  <si>
    <t>DMAT MN01</t>
  </si>
  <si>
    <t>DMAT MO01</t>
  </si>
  <si>
    <t>DMAT MS01</t>
  </si>
  <si>
    <t>DMAT NC01</t>
  </si>
  <si>
    <t>DMAT NE01</t>
  </si>
  <si>
    <t>DMAT NH01</t>
  </si>
  <si>
    <t>DMAT NJ01</t>
  </si>
  <si>
    <t>DMAT NM01</t>
  </si>
  <si>
    <t>DMAT NY02</t>
  </si>
  <si>
    <t>DMAT NY04</t>
  </si>
  <si>
    <t>DMAT NY05</t>
  </si>
  <si>
    <t>DMAT NY06</t>
  </si>
  <si>
    <t>DMAT OH01</t>
  </si>
  <si>
    <t>DMAT OH05</t>
  </si>
  <si>
    <t>DMAT OH06</t>
  </si>
  <si>
    <t>DMAT OK01</t>
  </si>
  <si>
    <t>DMAT OR02</t>
  </si>
  <si>
    <t>DMAT PA01</t>
  </si>
  <si>
    <t>DAMT PA03</t>
  </si>
  <si>
    <t>DMAT PA04</t>
  </si>
  <si>
    <t>DMAT PR01</t>
  </si>
  <si>
    <t>DMAT RI01</t>
  </si>
  <si>
    <t>DMAT SC01</t>
  </si>
  <si>
    <t>DMAT TN01</t>
  </si>
  <si>
    <t>DMAT TX01</t>
  </si>
  <si>
    <t>DMAT TX03</t>
  </si>
  <si>
    <t>DMAT TX04</t>
  </si>
  <si>
    <t>DMAT UT01</t>
  </si>
  <si>
    <t>DMAT VA01</t>
  </si>
  <si>
    <t>DMAT WA01</t>
  </si>
  <si>
    <t>DMAT WI01</t>
  </si>
  <si>
    <t>IMSURT IMSE</t>
  </si>
  <si>
    <t>IMSURT IMSS</t>
  </si>
  <si>
    <t>IMSURT IMSW</t>
  </si>
  <si>
    <t>NVRT NVR1</t>
  </si>
  <si>
    <t>NVRT NVR2</t>
  </si>
  <si>
    <t>NVRT NVR3</t>
  </si>
  <si>
    <t>NVRT NVR4</t>
  </si>
  <si>
    <t>NVRT NVR5</t>
  </si>
  <si>
    <t>DMORT RG01</t>
  </si>
  <si>
    <t>DMORT RG02</t>
  </si>
  <si>
    <t>DMORT RG03</t>
  </si>
  <si>
    <t>DMORT RG04</t>
  </si>
  <si>
    <t>DMORT RG05</t>
  </si>
  <si>
    <t>DMORT RG06</t>
  </si>
  <si>
    <t>DMORT RG07</t>
  </si>
  <si>
    <t>DMORT RG08</t>
  </si>
  <si>
    <t>DMORT RG09</t>
  </si>
  <si>
    <t>DMORT RG10</t>
  </si>
  <si>
    <t>SUPP LRAT</t>
  </si>
  <si>
    <t>SUPP MSET</t>
  </si>
  <si>
    <t>SUPP NDM1</t>
  </si>
  <si>
    <t>SUPP AUG1</t>
  </si>
  <si>
    <t>Teams</t>
  </si>
  <si>
    <t>Payroll Reconciliation</t>
  </si>
  <si>
    <t>Category</t>
  </si>
  <si>
    <t>Form - ITAS Timesheet (Ver 10) 2014-09-23</t>
  </si>
  <si>
    <t>OEM Operations</t>
  </si>
  <si>
    <t>DMAT NW01</t>
  </si>
  <si>
    <t>NMRT NMRC</t>
  </si>
  <si>
    <t>NMRT NMRE</t>
  </si>
  <si>
    <t>NMRT NMRW</t>
  </si>
  <si>
    <t>DMORT WMD</t>
  </si>
  <si>
    <t>DMORT VIC</t>
  </si>
  <si>
    <t>SUPP IRCT-A</t>
  </si>
  <si>
    <t>&lt;Select team&gt;</t>
  </si>
  <si>
    <t>NOTE: This sheet is protected (no password) as a precaution to preserve the formulas. When updating for a new FY, simply change the first PP Start Date and make any necessary team name changes.</t>
  </si>
  <si>
    <t>2015/13    05/31/15-06/13/15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</si>
</sst>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mmmm\ d\,\ yyyy;@"/>
    <numFmt numFmtId="165" formatCode="mm/dd/yy;@"/>
    <numFmt numFmtId="166" formatCode="00"/>
    <numFmt numFmtId="167" formatCode="0000"/>
    <numFmt numFmtId="168" formatCode="0.0#;;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3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/>
    <xf numFmtId="49" fontId="0" fillId="0" borderId="3" xfId="0" applyNumberFormat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18" fontId="0" fillId="0" borderId="6" xfId="0" applyNumberFormat="1" applyBorder="1" applyAlignment="1" applyProtection="1">
      <alignment vertical="center"/>
    </xf>
    <xf numFmtId="18" fontId="0" fillId="0" borderId="7" xfId="0" applyNumberFormat="1" applyBorder="1" applyAlignment="1" applyProtection="1">
      <alignment vertical="center"/>
    </xf>
    <xf numFmtId="18" fontId="0" fillId="0" borderId="8" xfId="0" applyNumberForma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167" fontId="0" fillId="0" borderId="1" xfId="0" applyNumberFormat="1" applyBorder="1" applyAlignment="1" applyProtection="1">
      <alignment horizontal="center" vertical="center"/>
      <protection locked="0"/>
    </xf>
    <xf numFmtId="167" fontId="0" fillId="0" borderId="2" xfId="0" applyNumberForma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8" fillId="0" borderId="0" xfId="0" applyFont="1" applyFill="1" applyBorder="1"/>
    <xf numFmtId="0" fontId="8" fillId="0" borderId="0" xfId="0" applyFont="1" applyFill="1" applyBorder="1" applyProtection="1"/>
    <xf numFmtId="0" fontId="8" fillId="0" borderId="0" xfId="0" applyFont="1" applyFill="1" applyProtection="1"/>
    <xf numFmtId="166" fontId="8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Alignment="1" applyProtection="1">
      <alignment horizontal="center"/>
    </xf>
    <xf numFmtId="0" fontId="8" fillId="0" borderId="0" xfId="0" applyFont="1" applyFill="1"/>
    <xf numFmtId="14" fontId="8" fillId="0" borderId="0" xfId="0" applyNumberFormat="1" applyFont="1" applyFill="1" applyAlignment="1" applyProtection="1">
      <alignment horizontal="center"/>
    </xf>
    <xf numFmtId="167" fontId="8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/>
    <xf numFmtId="0" fontId="6" fillId="0" borderId="18" xfId="0" applyFont="1" applyFill="1" applyBorder="1"/>
    <xf numFmtId="0" fontId="2" fillId="0" borderId="20" xfId="0" applyFont="1" applyBorder="1" applyAlignment="1" applyProtection="1">
      <alignment horizontal="center" vertical="center" wrapText="1"/>
    </xf>
    <xf numFmtId="168" fontId="0" fillId="0" borderId="1" xfId="0" applyNumberFormat="1" applyBorder="1" applyAlignment="1" applyProtection="1">
      <alignment horizontal="center" vertical="center"/>
    </xf>
    <xf numFmtId="168" fontId="0" fillId="0" borderId="1" xfId="0" applyNumberFormat="1" applyFill="1" applyBorder="1" applyAlignment="1" applyProtection="1">
      <alignment horizontal="center" vertical="center"/>
    </xf>
    <xf numFmtId="168" fontId="0" fillId="0" borderId="2" xfId="0" applyNumberFormat="1" applyBorder="1" applyAlignment="1" applyProtection="1">
      <alignment horizontal="center" vertical="center"/>
    </xf>
    <xf numFmtId="168" fontId="0" fillId="0" borderId="2" xfId="0" applyNumberFormat="1" applyFill="1" applyBorder="1" applyAlignment="1" applyProtection="1">
      <alignment horizontal="center" vertical="center"/>
    </xf>
    <xf numFmtId="0" fontId="6" fillId="0" borderId="18" xfId="0" applyFont="1" applyFill="1" applyBorder="1" applyProtection="1">
      <protection locked="0"/>
    </xf>
    <xf numFmtId="0" fontId="6" fillId="0" borderId="12" xfId="0" applyFont="1" applyFill="1" applyBorder="1" applyProtection="1">
      <protection locked="0"/>
    </xf>
    <xf numFmtId="0" fontId="9" fillId="0" borderId="19" xfId="0" applyFont="1" applyBorder="1" applyProtection="1">
      <protection locked="0"/>
    </xf>
    <xf numFmtId="16" fontId="6" fillId="0" borderId="12" xfId="0" applyNumberFormat="1" applyFont="1" applyFill="1" applyBorder="1" applyProtection="1">
      <protection locked="0"/>
    </xf>
    <xf numFmtId="14" fontId="8" fillId="3" borderId="0" xfId="0" applyNumberFormat="1" applyFont="1" applyFill="1" applyProtection="1">
      <protection locked="0"/>
    </xf>
    <xf numFmtId="0" fontId="3" fillId="0" borderId="0" xfId="0" applyFont="1" applyBorder="1" applyAlignment="1" applyProtection="1">
      <alignment horizontal="center" vertical="center"/>
    </xf>
    <xf numFmtId="164" fontId="4" fillId="0" borderId="13" xfId="0" applyNumberFormat="1" applyFont="1" applyBorder="1" applyAlignment="1" applyProtection="1">
      <alignment horizontal="center" vertical="center"/>
    </xf>
    <xf numFmtId="164" fontId="4" fillId="0" borderId="9" xfId="0" applyNumberFormat="1" applyFont="1" applyBorder="1" applyAlignment="1" applyProtection="1">
      <alignment horizontal="center" vertical="center"/>
    </xf>
    <xf numFmtId="164" fontId="4" fillId="0" borderId="14" xfId="0" applyNumberFormat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2" fontId="2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167" fontId="4" fillId="0" borderId="13" xfId="0" applyNumberFormat="1" applyFont="1" applyBorder="1" applyAlignment="1" applyProtection="1">
      <alignment horizontal="center" vertical="center"/>
      <protection locked="0"/>
    </xf>
    <xf numFmtId="167" fontId="4" fillId="0" borderId="9" xfId="0" applyNumberFormat="1" applyFont="1" applyBorder="1" applyAlignment="1" applyProtection="1">
      <alignment horizontal="center" vertical="center"/>
      <protection locked="0"/>
    </xf>
    <xf numFmtId="167" fontId="4" fillId="0" borderId="14" xfId="0" applyNumberFormat="1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>
      <selection activeCell="M8" sqref="M8:Q8"/>
    </sheetView>
  </sheetViews>
  <sheetFormatPr defaultColWidth="9.109375" defaultRowHeight="13.2" x14ac:dyDescent="0.25"/>
  <cols>
    <col min="1" max="1" width="1.44140625" style="1" customWidth="1"/>
    <col min="2" max="2" width="13.44140625" style="2" customWidth="1"/>
    <col min="3" max="17" width="9.44140625" style="1" customWidth="1"/>
    <col min="18" max="19" width="9.109375" style="1" customWidth="1"/>
    <col min="20" max="20" width="25.109375" style="1" bestFit="1" customWidth="1"/>
    <col min="21" max="21" width="10.109375" style="1" bestFit="1" customWidth="1"/>
    <col min="22" max="16384" width="9.109375" style="1"/>
  </cols>
  <sheetData>
    <row r="1" spans="1:17" s="14" customFormat="1" ht="36" customHeight="1" x14ac:dyDescent="0.25">
      <c r="B1" s="54" t="s">
        <v>13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s="14" customFormat="1" ht="36" customHeight="1" x14ac:dyDescent="0.25">
      <c r="B2" s="54" t="s"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7" ht="36" customHeight="1" thickBot="1" x14ac:dyDescent="0.3"/>
    <row r="4" spans="1:17" s="3" customFormat="1" ht="18" customHeight="1" thickBot="1" x14ac:dyDescent="0.3">
      <c r="B4" s="67" t="s">
        <v>32</v>
      </c>
      <c r="C4" s="68"/>
      <c r="D4" s="64" t="s">
        <v>52</v>
      </c>
      <c r="E4" s="65"/>
      <c r="F4" s="65"/>
      <c r="G4" s="66"/>
      <c r="H4" s="23"/>
      <c r="I4" s="73" t="s">
        <v>40</v>
      </c>
      <c r="J4" s="24"/>
      <c r="K4" s="67" t="s">
        <v>31</v>
      </c>
      <c r="L4" s="69"/>
      <c r="M4" s="64"/>
      <c r="N4" s="65"/>
      <c r="O4" s="65"/>
      <c r="P4" s="65"/>
      <c r="Q4" s="66"/>
    </row>
    <row r="5" spans="1:17" s="3" customFormat="1" ht="18" customHeight="1" thickBot="1" x14ac:dyDescent="0.3">
      <c r="B5" s="4"/>
      <c r="C5" s="4"/>
      <c r="H5" s="24"/>
      <c r="I5" s="74"/>
      <c r="J5" s="27"/>
      <c r="K5" s="28"/>
    </row>
    <row r="6" spans="1:17" ht="18" customHeight="1" thickBot="1" x14ac:dyDescent="0.3">
      <c r="A6" s="3"/>
      <c r="B6" s="67" t="s">
        <v>33</v>
      </c>
      <c r="C6" s="68"/>
      <c r="D6" s="64" t="s">
        <v>145</v>
      </c>
      <c r="E6" s="65"/>
      <c r="F6" s="65"/>
      <c r="G6" s="66"/>
      <c r="H6" s="22"/>
      <c r="I6" s="70">
        <f>COUNTIF(C14:P14,"&gt;0")</f>
        <v>0</v>
      </c>
      <c r="J6" s="22"/>
      <c r="K6" s="67" t="s">
        <v>30</v>
      </c>
      <c r="L6" s="69"/>
      <c r="M6" s="64"/>
      <c r="N6" s="65"/>
      <c r="O6" s="65"/>
      <c r="P6" s="65"/>
      <c r="Q6" s="66"/>
    </row>
    <row r="7" spans="1:17" ht="18" customHeight="1" thickBot="1" x14ac:dyDescent="0.3">
      <c r="A7" s="3"/>
      <c r="B7" s="4"/>
      <c r="C7" s="4"/>
      <c r="D7" s="3"/>
      <c r="E7" s="3"/>
      <c r="F7" s="3"/>
      <c r="G7" s="3"/>
      <c r="H7" s="22"/>
      <c r="I7" s="71"/>
      <c r="J7" s="22"/>
      <c r="K7" s="3"/>
      <c r="L7" s="3"/>
      <c r="M7" s="3"/>
      <c r="N7" s="3"/>
      <c r="O7" s="3"/>
      <c r="P7" s="3"/>
      <c r="Q7" s="3"/>
    </row>
    <row r="8" spans="1:17" ht="18" customHeight="1" thickBot="1" x14ac:dyDescent="0.3">
      <c r="A8" s="3"/>
      <c r="B8" s="67" t="s">
        <v>34</v>
      </c>
      <c r="C8" s="68"/>
      <c r="D8" s="55">
        <f>VLOOKUP(D6,Lists!C2:D27,2,FALSE)</f>
        <v>42155</v>
      </c>
      <c r="E8" s="56"/>
      <c r="F8" s="56"/>
      <c r="G8" s="57"/>
      <c r="H8" s="22"/>
      <c r="I8" s="72"/>
      <c r="J8" s="22"/>
      <c r="K8" s="67" t="s">
        <v>29</v>
      </c>
      <c r="L8" s="69"/>
      <c r="M8" s="96"/>
      <c r="N8" s="97"/>
      <c r="O8" s="97"/>
      <c r="P8" s="97"/>
      <c r="Q8" s="98"/>
    </row>
    <row r="9" spans="1:17" ht="18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8" customHeight="1" x14ac:dyDescent="0.25">
      <c r="A10" s="3"/>
      <c r="B10" s="5" t="s">
        <v>10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2</v>
      </c>
      <c r="K10" s="5" t="s">
        <v>3</v>
      </c>
      <c r="L10" s="5" t="s">
        <v>4</v>
      </c>
      <c r="M10" s="5" t="s">
        <v>5</v>
      </c>
      <c r="N10" s="5" t="s">
        <v>6</v>
      </c>
      <c r="O10" s="5" t="s">
        <v>7</v>
      </c>
      <c r="P10" s="5" t="s">
        <v>8</v>
      </c>
      <c r="Q10" s="5" t="s">
        <v>9</v>
      </c>
    </row>
    <row r="11" spans="1:17" ht="18" customHeight="1" thickBot="1" x14ac:dyDescent="0.3">
      <c r="A11" s="3"/>
      <c r="B11" s="6" t="s">
        <v>11</v>
      </c>
      <c r="C11" s="10">
        <f>D8</f>
        <v>42155</v>
      </c>
      <c r="D11" s="10">
        <f>+C11+1</f>
        <v>42156</v>
      </c>
      <c r="E11" s="10">
        <f t="shared" ref="E11:P11" si="0">+D11+1</f>
        <v>42157</v>
      </c>
      <c r="F11" s="10">
        <f t="shared" si="0"/>
        <v>42158</v>
      </c>
      <c r="G11" s="10">
        <f t="shared" si="0"/>
        <v>42159</v>
      </c>
      <c r="H11" s="10">
        <f t="shared" si="0"/>
        <v>42160</v>
      </c>
      <c r="I11" s="10">
        <f t="shared" si="0"/>
        <v>42161</v>
      </c>
      <c r="J11" s="10">
        <f t="shared" si="0"/>
        <v>42162</v>
      </c>
      <c r="K11" s="10">
        <f t="shared" si="0"/>
        <v>42163</v>
      </c>
      <c r="L11" s="10">
        <f t="shared" si="0"/>
        <v>42164</v>
      </c>
      <c r="M11" s="10">
        <f t="shared" si="0"/>
        <v>42165</v>
      </c>
      <c r="N11" s="10">
        <f t="shared" si="0"/>
        <v>42166</v>
      </c>
      <c r="O11" s="10">
        <f t="shared" si="0"/>
        <v>42167</v>
      </c>
      <c r="P11" s="10">
        <f t="shared" si="0"/>
        <v>42168</v>
      </c>
      <c r="Q11" s="7"/>
    </row>
    <row r="12" spans="1:17" ht="18" customHeight="1" x14ac:dyDescent="0.25">
      <c r="A12" s="3"/>
      <c r="B12" s="5" t="s">
        <v>0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8"/>
    </row>
    <row r="13" spans="1:17" ht="18" customHeight="1" thickBot="1" x14ac:dyDescent="0.3">
      <c r="A13" s="3"/>
      <c r="B13" s="6" t="s">
        <v>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9"/>
    </row>
    <row r="14" spans="1:17" ht="18" customHeight="1" thickBot="1" x14ac:dyDescent="0.3">
      <c r="A14" s="3"/>
      <c r="B14" s="5" t="s">
        <v>15</v>
      </c>
      <c r="C14" s="45">
        <f>INT(C13/100)+((C13-(INT(C13/100)*100))/60)-INT(C12/100)-((C12-(INT(C12/100)*100))/60)</f>
        <v>0</v>
      </c>
      <c r="D14" s="45">
        <f>INT(D13/100)+((D13-(INT(D13/100)*100))/60)-INT(D12/100)-((D12-(INT(D12/100)*100))/60)</f>
        <v>0</v>
      </c>
      <c r="E14" s="45">
        <f t="shared" ref="E14:P14" si="1">INT(E13/100)+((E13-(INT(E13/100)*100))/60)-INT(E12/100)-((E12-(INT(E12/100)*100))/60)</f>
        <v>0</v>
      </c>
      <c r="F14" s="45">
        <f t="shared" si="1"/>
        <v>0</v>
      </c>
      <c r="G14" s="45">
        <f t="shared" si="1"/>
        <v>0</v>
      </c>
      <c r="H14" s="45">
        <f t="shared" si="1"/>
        <v>0</v>
      </c>
      <c r="I14" s="45">
        <f t="shared" si="1"/>
        <v>0</v>
      </c>
      <c r="J14" s="45">
        <f t="shared" si="1"/>
        <v>0</v>
      </c>
      <c r="K14" s="45">
        <f t="shared" si="1"/>
        <v>0</v>
      </c>
      <c r="L14" s="45">
        <f t="shared" si="1"/>
        <v>0</v>
      </c>
      <c r="M14" s="45">
        <f t="shared" si="1"/>
        <v>0</v>
      </c>
      <c r="N14" s="45">
        <f t="shared" si="1"/>
        <v>0</v>
      </c>
      <c r="O14" s="45">
        <f t="shared" si="1"/>
        <v>0</v>
      </c>
      <c r="P14" s="45">
        <f t="shared" si="1"/>
        <v>0</v>
      </c>
      <c r="Q14" s="45">
        <f>SUM(C14:P14)</f>
        <v>0</v>
      </c>
    </row>
    <row r="15" spans="1:17" ht="18" customHeight="1" x14ac:dyDescent="0.25">
      <c r="A15" s="3"/>
      <c r="B15" s="5" t="s">
        <v>12</v>
      </c>
      <c r="C15" s="45">
        <f>IF(C14=8, 8, MIN(8, C14))</f>
        <v>0</v>
      </c>
      <c r="D15" s="45">
        <f t="shared" ref="D15:N15" si="2">IF(D14=8, 8, MIN(8, D14))</f>
        <v>0</v>
      </c>
      <c r="E15" s="45">
        <f t="shared" si="2"/>
        <v>0</v>
      </c>
      <c r="F15" s="45">
        <f t="shared" si="2"/>
        <v>0</v>
      </c>
      <c r="G15" s="45">
        <f t="shared" si="2"/>
        <v>0</v>
      </c>
      <c r="H15" s="46">
        <f>MIN((40-SUM(C15:G15)), IF(H14=8,8,MIN(8,H14)))</f>
        <v>0</v>
      </c>
      <c r="I15" s="46">
        <f>MIN((40-SUM(C15:H15)), IF(I14=8,8,MIN(8,I14)))</f>
        <v>0</v>
      </c>
      <c r="J15" s="45">
        <f t="shared" si="2"/>
        <v>0</v>
      </c>
      <c r="K15" s="45">
        <f t="shared" si="2"/>
        <v>0</v>
      </c>
      <c r="L15" s="45">
        <f t="shared" si="2"/>
        <v>0</v>
      </c>
      <c r="M15" s="45">
        <f t="shared" si="2"/>
        <v>0</v>
      </c>
      <c r="N15" s="45">
        <f t="shared" si="2"/>
        <v>0</v>
      </c>
      <c r="O15" s="46">
        <f>MIN((40-SUM(J15:N15)), IF(O14=8,8,MIN(8,O14)))</f>
        <v>0</v>
      </c>
      <c r="P15" s="46">
        <f>MIN((40-SUM(J15:O15)), IF(P14=8,8,MIN(8,P14)))</f>
        <v>0</v>
      </c>
      <c r="Q15" s="46">
        <f>SUM(C15:P15)</f>
        <v>0</v>
      </c>
    </row>
    <row r="16" spans="1:17" ht="18" customHeight="1" thickBot="1" x14ac:dyDescent="0.3">
      <c r="A16" s="3"/>
      <c r="B16" s="6" t="s">
        <v>16</v>
      </c>
      <c r="C16" s="47">
        <f t="shared" ref="C16:P16" si="3">IF((C14&gt;=8),(C14-C15),(C14-C15))</f>
        <v>0</v>
      </c>
      <c r="D16" s="47">
        <f t="shared" si="3"/>
        <v>0</v>
      </c>
      <c r="E16" s="47">
        <f t="shared" si="3"/>
        <v>0</v>
      </c>
      <c r="F16" s="47">
        <f t="shared" si="3"/>
        <v>0</v>
      </c>
      <c r="G16" s="47">
        <f t="shared" si="3"/>
        <v>0</v>
      </c>
      <c r="H16" s="48">
        <f t="shared" si="3"/>
        <v>0</v>
      </c>
      <c r="I16" s="48">
        <f t="shared" si="3"/>
        <v>0</v>
      </c>
      <c r="J16" s="47">
        <f t="shared" si="3"/>
        <v>0</v>
      </c>
      <c r="K16" s="47">
        <f t="shared" si="3"/>
        <v>0</v>
      </c>
      <c r="L16" s="47">
        <f t="shared" si="3"/>
        <v>0</v>
      </c>
      <c r="M16" s="47">
        <f t="shared" si="3"/>
        <v>0</v>
      </c>
      <c r="N16" s="47">
        <f t="shared" si="3"/>
        <v>0</v>
      </c>
      <c r="O16" s="48">
        <f t="shared" si="3"/>
        <v>0</v>
      </c>
      <c r="P16" s="48">
        <f t="shared" si="3"/>
        <v>0</v>
      </c>
      <c r="Q16" s="48">
        <f>SUM(C16:P16)</f>
        <v>0</v>
      </c>
    </row>
    <row r="17" spans="1:17" ht="13.8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7.25" customHeight="1" thickBot="1" x14ac:dyDescent="0.3">
      <c r="B18" s="75" t="s">
        <v>132</v>
      </c>
      <c r="C18" s="76"/>
      <c r="D18" s="77"/>
      <c r="E18" s="78" t="s">
        <v>36</v>
      </c>
      <c r="F18" s="79"/>
      <c r="G18" s="79"/>
      <c r="H18" s="79"/>
      <c r="I18" s="79"/>
      <c r="J18" s="79"/>
      <c r="K18" s="79"/>
      <c r="L18" s="80"/>
      <c r="M18" s="13"/>
      <c r="N18" s="58" t="s">
        <v>37</v>
      </c>
      <c r="O18" s="59"/>
      <c r="P18" s="59"/>
      <c r="Q18" s="60"/>
    </row>
    <row r="19" spans="1:17" ht="13.8" thickBot="1" x14ac:dyDescent="0.3">
      <c r="B19" s="44" t="s">
        <v>133</v>
      </c>
      <c r="C19" s="44" t="s">
        <v>12</v>
      </c>
      <c r="D19" s="44" t="s">
        <v>16</v>
      </c>
      <c r="E19" s="81"/>
      <c r="F19" s="81"/>
      <c r="G19" s="81"/>
      <c r="H19" s="81"/>
      <c r="I19" s="81"/>
      <c r="J19" s="81"/>
      <c r="K19" s="81"/>
      <c r="L19" s="82"/>
      <c r="M19" s="13"/>
      <c r="N19" s="61"/>
      <c r="O19" s="62"/>
      <c r="P19" s="62"/>
      <c r="Q19" s="63"/>
    </row>
    <row r="20" spans="1:17" x14ac:dyDescent="0.25">
      <c r="B20" s="83" t="s">
        <v>38</v>
      </c>
      <c r="C20" s="86"/>
      <c r="D20" s="86"/>
      <c r="E20" s="89"/>
      <c r="F20" s="90"/>
      <c r="G20" s="90"/>
      <c r="H20" s="90"/>
      <c r="I20" s="90"/>
      <c r="J20" s="90"/>
      <c r="K20" s="90"/>
      <c r="L20" s="91"/>
      <c r="M20" s="14"/>
      <c r="N20" s="18">
        <v>4.1666666666666664E-2</v>
      </c>
      <c r="O20" s="15" t="s">
        <v>19</v>
      </c>
      <c r="P20" s="18">
        <v>0.54166666666666663</v>
      </c>
      <c r="Q20" s="11">
        <v>1300</v>
      </c>
    </row>
    <row r="21" spans="1:17" x14ac:dyDescent="0.25">
      <c r="B21" s="84"/>
      <c r="C21" s="87"/>
      <c r="D21" s="87"/>
      <c r="E21" s="92"/>
      <c r="F21" s="92"/>
      <c r="G21" s="92"/>
      <c r="H21" s="92"/>
      <c r="I21" s="92"/>
      <c r="J21" s="92"/>
      <c r="K21" s="92"/>
      <c r="L21" s="93"/>
      <c r="M21" s="14"/>
      <c r="N21" s="19">
        <v>8.3333333333333329E-2</v>
      </c>
      <c r="O21" s="16" t="s">
        <v>20</v>
      </c>
      <c r="P21" s="19">
        <v>0.58333333333333337</v>
      </c>
      <c r="Q21" s="21">
        <v>1400</v>
      </c>
    </row>
    <row r="22" spans="1:17" ht="13.8" thickBot="1" x14ac:dyDescent="0.3">
      <c r="B22" s="85"/>
      <c r="C22" s="88"/>
      <c r="D22" s="88"/>
      <c r="E22" s="94"/>
      <c r="F22" s="94"/>
      <c r="G22" s="94"/>
      <c r="H22" s="94"/>
      <c r="I22" s="94"/>
      <c r="J22" s="94"/>
      <c r="K22" s="94"/>
      <c r="L22" s="95"/>
      <c r="M22" s="14"/>
      <c r="N22" s="19">
        <v>0.125</v>
      </c>
      <c r="O22" s="16" t="s">
        <v>21</v>
      </c>
      <c r="P22" s="19">
        <v>0.625</v>
      </c>
      <c r="Q22" s="21">
        <v>1500</v>
      </c>
    </row>
    <row r="23" spans="1:17" x14ac:dyDescent="0.25">
      <c r="B23" s="83" t="s">
        <v>39</v>
      </c>
      <c r="C23" s="86"/>
      <c r="D23" s="86"/>
      <c r="E23" s="89"/>
      <c r="F23" s="90"/>
      <c r="G23" s="90"/>
      <c r="H23" s="90"/>
      <c r="I23" s="90"/>
      <c r="J23" s="90"/>
      <c r="K23" s="90"/>
      <c r="L23" s="91"/>
      <c r="M23" s="14"/>
      <c r="N23" s="19">
        <v>0.16666666666666666</v>
      </c>
      <c r="O23" s="16" t="s">
        <v>22</v>
      </c>
      <c r="P23" s="19">
        <v>0.66666666666666663</v>
      </c>
      <c r="Q23" s="21">
        <v>1600</v>
      </c>
    </row>
    <row r="24" spans="1:17" x14ac:dyDescent="0.25">
      <c r="B24" s="84"/>
      <c r="C24" s="87"/>
      <c r="D24" s="87"/>
      <c r="E24" s="92"/>
      <c r="F24" s="92"/>
      <c r="G24" s="92"/>
      <c r="H24" s="92"/>
      <c r="I24" s="92"/>
      <c r="J24" s="92"/>
      <c r="K24" s="92"/>
      <c r="L24" s="93"/>
      <c r="M24" s="14"/>
      <c r="N24" s="19">
        <v>0.20833333333333334</v>
      </c>
      <c r="O24" s="16" t="s">
        <v>17</v>
      </c>
      <c r="P24" s="19">
        <v>0.70833333333333337</v>
      </c>
      <c r="Q24" s="21">
        <v>1700</v>
      </c>
    </row>
    <row r="25" spans="1:17" ht="13.8" thickBot="1" x14ac:dyDescent="0.3">
      <c r="B25" s="85"/>
      <c r="C25" s="88"/>
      <c r="D25" s="88"/>
      <c r="E25" s="94"/>
      <c r="F25" s="94"/>
      <c r="G25" s="94"/>
      <c r="H25" s="94"/>
      <c r="I25" s="94"/>
      <c r="J25" s="94"/>
      <c r="K25" s="94"/>
      <c r="L25" s="95"/>
      <c r="M25" s="14"/>
      <c r="N25" s="19">
        <v>0.25</v>
      </c>
      <c r="O25" s="16" t="s">
        <v>18</v>
      </c>
      <c r="P25" s="19">
        <v>0.75</v>
      </c>
      <c r="Q25" s="21">
        <v>1800</v>
      </c>
    </row>
    <row r="26" spans="1:17" x14ac:dyDescent="0.25">
      <c r="B26" s="83" t="s">
        <v>35</v>
      </c>
      <c r="C26" s="86"/>
      <c r="D26" s="86"/>
      <c r="E26" s="89"/>
      <c r="F26" s="90"/>
      <c r="G26" s="90"/>
      <c r="H26" s="90"/>
      <c r="I26" s="90"/>
      <c r="J26" s="90"/>
      <c r="K26" s="90"/>
      <c r="L26" s="91"/>
      <c r="M26" s="14"/>
      <c r="N26" s="19">
        <v>0.29166666666666669</v>
      </c>
      <c r="O26" s="16" t="s">
        <v>23</v>
      </c>
      <c r="P26" s="19">
        <v>0.79166666666666663</v>
      </c>
      <c r="Q26" s="21">
        <v>1900</v>
      </c>
    </row>
    <row r="27" spans="1:17" x14ac:dyDescent="0.25">
      <c r="B27" s="84"/>
      <c r="C27" s="87"/>
      <c r="D27" s="87"/>
      <c r="E27" s="92"/>
      <c r="F27" s="92"/>
      <c r="G27" s="92"/>
      <c r="H27" s="92"/>
      <c r="I27" s="92"/>
      <c r="J27" s="92"/>
      <c r="K27" s="92"/>
      <c r="L27" s="93"/>
      <c r="M27" s="14"/>
      <c r="N27" s="19">
        <v>0.33333333333333331</v>
      </c>
      <c r="O27" s="16" t="s">
        <v>24</v>
      </c>
      <c r="P27" s="19">
        <v>0.83333333333333337</v>
      </c>
      <c r="Q27" s="21">
        <v>2000</v>
      </c>
    </row>
    <row r="28" spans="1:17" ht="13.8" thickBot="1" x14ac:dyDescent="0.3">
      <c r="B28" s="85"/>
      <c r="C28" s="88"/>
      <c r="D28" s="88"/>
      <c r="E28" s="94"/>
      <c r="F28" s="94"/>
      <c r="G28" s="94"/>
      <c r="H28" s="94"/>
      <c r="I28" s="94"/>
      <c r="J28" s="94"/>
      <c r="K28" s="94"/>
      <c r="L28" s="95"/>
      <c r="M28" s="14"/>
      <c r="N28" s="19">
        <v>0.375</v>
      </c>
      <c r="O28" s="16" t="s">
        <v>25</v>
      </c>
      <c r="P28" s="19">
        <v>0.875</v>
      </c>
      <c r="Q28" s="21">
        <v>2100</v>
      </c>
    </row>
    <row r="29" spans="1:17" x14ac:dyDescent="0.25">
      <c r="B29" s="83" t="s">
        <v>135</v>
      </c>
      <c r="C29" s="86"/>
      <c r="D29" s="86"/>
      <c r="E29" s="89"/>
      <c r="F29" s="90"/>
      <c r="G29" s="90"/>
      <c r="H29" s="90"/>
      <c r="I29" s="90"/>
      <c r="J29" s="90"/>
      <c r="K29" s="90"/>
      <c r="L29" s="91"/>
      <c r="M29" s="14"/>
      <c r="N29" s="19">
        <v>0.41666666666666669</v>
      </c>
      <c r="O29" s="16" t="s">
        <v>26</v>
      </c>
      <c r="P29" s="19">
        <v>0.91666666666666663</v>
      </c>
      <c r="Q29" s="21">
        <v>2200</v>
      </c>
    </row>
    <row r="30" spans="1:17" x14ac:dyDescent="0.25">
      <c r="B30" s="84"/>
      <c r="C30" s="87"/>
      <c r="D30" s="87"/>
      <c r="E30" s="92"/>
      <c r="F30" s="92"/>
      <c r="G30" s="92"/>
      <c r="H30" s="92"/>
      <c r="I30" s="92"/>
      <c r="J30" s="92"/>
      <c r="K30" s="92"/>
      <c r="L30" s="93"/>
      <c r="M30" s="14"/>
      <c r="N30" s="19">
        <v>0.45833333333333331</v>
      </c>
      <c r="O30" s="16" t="s">
        <v>27</v>
      </c>
      <c r="P30" s="19">
        <v>0.95833333333333337</v>
      </c>
      <c r="Q30" s="21">
        <v>2300</v>
      </c>
    </row>
    <row r="31" spans="1:17" ht="13.8" thickBot="1" x14ac:dyDescent="0.3">
      <c r="B31" s="85"/>
      <c r="C31" s="88"/>
      <c r="D31" s="88"/>
      <c r="E31" s="94"/>
      <c r="F31" s="94"/>
      <c r="G31" s="94"/>
      <c r="H31" s="94"/>
      <c r="I31" s="94"/>
      <c r="J31" s="94"/>
      <c r="K31" s="94"/>
      <c r="L31" s="95"/>
      <c r="M31" s="14"/>
      <c r="N31" s="20">
        <v>0.5</v>
      </c>
      <c r="O31" s="17" t="s">
        <v>28</v>
      </c>
      <c r="P31" s="20">
        <v>0.5</v>
      </c>
      <c r="Q31" s="12">
        <v>2400</v>
      </c>
    </row>
    <row r="32" spans="1:17" x14ac:dyDescent="0.25">
      <c r="B32" s="29" t="s">
        <v>134</v>
      </c>
    </row>
  </sheetData>
  <sheetProtection password="C760" sheet="1" objects="1" scenarios="1" selectLockedCells="1"/>
  <mergeCells count="35">
    <mergeCell ref="M8:Q8"/>
    <mergeCell ref="B6:C6"/>
    <mergeCell ref="D6:G6"/>
    <mergeCell ref="D20:D22"/>
    <mergeCell ref="D23:D25"/>
    <mergeCell ref="E23:L25"/>
    <mergeCell ref="E26:L28"/>
    <mergeCell ref="E29:L31"/>
    <mergeCell ref="D26:D28"/>
    <mergeCell ref="D29:D31"/>
    <mergeCell ref="E20:L22"/>
    <mergeCell ref="B29:B31"/>
    <mergeCell ref="B26:B28"/>
    <mergeCell ref="B23:B25"/>
    <mergeCell ref="B20:B22"/>
    <mergeCell ref="C20:C22"/>
    <mergeCell ref="C23:C25"/>
    <mergeCell ref="C26:C28"/>
    <mergeCell ref="C29:C31"/>
    <mergeCell ref="B1:Q1"/>
    <mergeCell ref="B2:Q2"/>
    <mergeCell ref="D8:G8"/>
    <mergeCell ref="N18:Q19"/>
    <mergeCell ref="D4:G4"/>
    <mergeCell ref="B4:C4"/>
    <mergeCell ref="K6:L6"/>
    <mergeCell ref="B8:C8"/>
    <mergeCell ref="M4:Q4"/>
    <mergeCell ref="K8:L8"/>
    <mergeCell ref="I6:I8"/>
    <mergeCell ref="I4:I5"/>
    <mergeCell ref="M6:Q6"/>
    <mergeCell ref="K4:L4"/>
    <mergeCell ref="B18:D18"/>
    <mergeCell ref="E18:L19"/>
  </mergeCells>
  <phoneticPr fontId="1" type="noConversion"/>
  <conditionalFormatting sqref="C16:Q16">
    <cfRule type="cellIs" dxfId="9" priority="15" stopIfTrue="1" operator="greaterThan">
      <formula>0</formula>
    </cfRule>
  </conditionalFormatting>
  <conditionalFormatting sqref="C13:P13">
    <cfRule type="expression" dxfId="8" priority="14" stopIfTrue="1">
      <formula>AND(C13&lt;=C12,C12&gt;0)</formula>
    </cfRule>
  </conditionalFormatting>
  <conditionalFormatting sqref="C12:P12">
    <cfRule type="expression" dxfId="7" priority="13" stopIfTrue="1">
      <formula>OR(AND(C12="",C13&gt;0),C12&gt;C13)</formula>
    </cfRule>
  </conditionalFormatting>
  <conditionalFormatting sqref="D20:D31">
    <cfRule type="expression" dxfId="6" priority="12" stopIfTrue="1">
      <formula>SUM($D$20:$D$31)&lt;&gt;$Q$16</formula>
    </cfRule>
  </conditionalFormatting>
  <conditionalFormatting sqref="M6:Q6">
    <cfRule type="expression" dxfId="5" priority="7" stopIfTrue="1">
      <formula>AND(M6="",Q14&gt;0)</formula>
    </cfRule>
  </conditionalFormatting>
  <conditionalFormatting sqref="M8:Q8">
    <cfRule type="expression" dxfId="4" priority="6" stopIfTrue="1">
      <formula>AND(M8="",Q14&gt;0)</formula>
    </cfRule>
  </conditionalFormatting>
  <conditionalFormatting sqref="M4:Q4">
    <cfRule type="expression" dxfId="3" priority="5" stopIfTrue="1">
      <formula>AND(M4="",Q14&gt;0)</formula>
    </cfRule>
  </conditionalFormatting>
  <conditionalFormatting sqref="D4:G4">
    <cfRule type="expression" dxfId="2" priority="2" stopIfTrue="1">
      <formula>AND(Q14&gt;0,D4="&lt;Select team&gt;")</formula>
    </cfRule>
  </conditionalFormatting>
  <conditionalFormatting sqref="E20:L31">
    <cfRule type="expression" dxfId="1" priority="1">
      <formula>OR(AND(OR(C20&gt;0,D20&gt;0),E20=""),AND(C20=0,D20=0,E20&lt;&gt;""))</formula>
    </cfRule>
  </conditionalFormatting>
  <conditionalFormatting sqref="C20:C31">
    <cfRule type="expression" dxfId="0" priority="8" stopIfTrue="1">
      <formula>SUM($C$20:$C$31)&lt;&gt;$Q$15</formula>
    </cfRule>
  </conditionalFormatting>
  <dataValidations count="6">
    <dataValidation type="list" showInputMessage="1" showErrorMessage="1" sqref="D6:G6">
      <formula1>PPs</formula1>
    </dataValidation>
    <dataValidation type="list" allowBlank="1" showInputMessage="1" showErrorMessage="1" sqref="D4:G5">
      <formula1>Teams</formula1>
    </dataValidation>
    <dataValidation type="whole" allowBlank="1" showInputMessage="1" showErrorMessage="1" errorTitle="SSN Last Four" error="Please enter the last 4 digits of your Social Security Number" sqref="M8:Q8">
      <formula1>0</formula1>
      <formula2>9999</formula2>
    </dataValidation>
    <dataValidation type="list" allowBlank="1" showInputMessage="1" showErrorMessage="1" sqref="C12:P12">
      <formula1>StartTimes</formula1>
    </dataValidation>
    <dataValidation type="list" allowBlank="1" showInputMessage="1" showErrorMessage="1" sqref="C13:P13">
      <formula1>EndTimes</formula1>
    </dataValidation>
    <dataValidation type="decimal" allowBlank="1" showInputMessage="1" showErrorMessage="1" errorTitle="Invalid hours" error="Enter the number of hours worked in this category. Use decimal for fractional hours (e.g., enter 3.5 for 3 hours 30 minutes)." sqref="C20:D31">
      <formula1>0</formula1>
      <formula2>336</formula2>
    </dataValidation>
  </dataValidations>
  <pageMargins left="0.4" right="0.2" top="0.5" bottom="0.51" header="0.5" footer="0.5"/>
  <pageSetup scale="86" orientation="landscape" r:id="rId1"/>
  <headerFooter alignWithMargins="0"/>
  <ignoredErrors>
    <ignoredError sqref="O20 O21:O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>
      <pane ySplit="1" topLeftCell="A2" activePane="bottomLeft" state="frozen"/>
      <selection pane="bottomLeft" activeCell="A2" sqref="A2"/>
    </sheetView>
  </sheetViews>
  <sheetFormatPr defaultColWidth="9.109375" defaultRowHeight="15" x14ac:dyDescent="0.25"/>
  <cols>
    <col min="1" max="1" width="20.5546875" style="37" customWidth="1"/>
    <col min="2" max="2" width="6.88671875" style="40" customWidth="1"/>
    <col min="3" max="3" width="31.33203125" style="34" customWidth="1"/>
    <col min="4" max="5" width="14.44140625" style="41" customWidth="1"/>
    <col min="6" max="6" width="11.5546875" style="41" customWidth="1"/>
    <col min="7" max="8" width="12.33203125" style="39" customWidth="1"/>
    <col min="9" max="16384" width="9.109375" style="37"/>
  </cols>
  <sheetData>
    <row r="1" spans="1:8" x14ac:dyDescent="0.25">
      <c r="A1" s="32" t="s">
        <v>131</v>
      </c>
      <c r="B1" s="33" t="s">
        <v>42</v>
      </c>
      <c r="C1" s="34" t="s">
        <v>43</v>
      </c>
      <c r="D1" s="35" t="s">
        <v>41</v>
      </c>
      <c r="E1" s="35" t="s">
        <v>45</v>
      </c>
      <c r="F1" s="35" t="s">
        <v>44</v>
      </c>
      <c r="G1" s="36" t="s">
        <v>46</v>
      </c>
      <c r="H1" s="36" t="s">
        <v>47</v>
      </c>
    </row>
    <row r="2" spans="1:8" x14ac:dyDescent="0.25">
      <c r="A2" s="43" t="s">
        <v>143</v>
      </c>
      <c r="B2" s="33">
        <v>21</v>
      </c>
      <c r="C2" s="34" t="str">
        <f>F2 &amp; "/" &amp; TEXT(B2,"00")&amp; "    "&amp;TEXT(D2,"MM/DD/YY")&amp;"-"&amp;TEXT(E2,"MM/DD/YY")</f>
        <v>2014/21    09/21/14-10/04/14</v>
      </c>
      <c r="D2" s="53">
        <v>41903</v>
      </c>
      <c r="E2" s="42">
        <f>D2+13</f>
        <v>41916</v>
      </c>
      <c r="F2" s="38" t="str">
        <f t="shared" ref="F2:F28" si="0">TEXT(YEAR(E2),"0000")</f>
        <v>2014</v>
      </c>
      <c r="G2" s="39">
        <v>0</v>
      </c>
      <c r="H2" s="39">
        <f>G2+15</f>
        <v>15</v>
      </c>
    </row>
    <row r="3" spans="1:8" x14ac:dyDescent="0.25">
      <c r="A3" s="49" t="s">
        <v>48</v>
      </c>
      <c r="B3" s="33">
        <f>IF(B2=26,1,B2+1)</f>
        <v>22</v>
      </c>
      <c r="C3" s="34" t="str">
        <f t="shared" ref="C3:C28" si="1">F3 &amp; "/" &amp; TEXT(B3,"00")&amp; "    "&amp;TEXT(D3,"MM/DD/YY")&amp;"-"&amp;TEXT(E3,"MM/DD/YY")</f>
        <v>2014/22    10/05/14-10/18/14</v>
      </c>
      <c r="D3" s="42">
        <f>D2+14</f>
        <v>41917</v>
      </c>
      <c r="E3" s="42">
        <f t="shared" ref="E3:E28" si="2">D3+13</f>
        <v>41930</v>
      </c>
      <c r="F3" s="38" t="str">
        <f t="shared" si="0"/>
        <v>2014</v>
      </c>
      <c r="G3" s="39">
        <f>IF(MOD(G2,100)=45,G2+55,G2+15)</f>
        <v>15</v>
      </c>
      <c r="H3" s="39">
        <f>IF(MOD(H2,100)=45,H2+55,H2+15)</f>
        <v>30</v>
      </c>
    </row>
    <row r="4" spans="1:8" x14ac:dyDescent="0.25">
      <c r="A4" s="50" t="s">
        <v>49</v>
      </c>
      <c r="B4" s="33">
        <f t="shared" ref="B4:B27" si="3">IF(B3=26,1,B3+1)</f>
        <v>23</v>
      </c>
      <c r="C4" s="34" t="str">
        <f t="shared" si="1"/>
        <v>2014/23    10/19/14-11/01/14</v>
      </c>
      <c r="D4" s="42">
        <f t="shared" ref="D4:D28" si="4">D3+14</f>
        <v>41931</v>
      </c>
      <c r="E4" s="42">
        <f t="shared" si="2"/>
        <v>41944</v>
      </c>
      <c r="F4" s="38" t="str">
        <f t="shared" si="0"/>
        <v>2014</v>
      </c>
      <c r="G4" s="39">
        <f t="shared" ref="G4:G66" si="5">IF(MOD(G3,100)=45,G3+55,G3+15)</f>
        <v>30</v>
      </c>
      <c r="H4" s="39">
        <f t="shared" ref="H4:H66" si="6">IF(MOD(H3,100)=45,H3+55,H3+15)</f>
        <v>45</v>
      </c>
    </row>
    <row r="5" spans="1:8" x14ac:dyDescent="0.25">
      <c r="A5" s="50" t="s">
        <v>50</v>
      </c>
      <c r="B5" s="33">
        <f t="shared" si="3"/>
        <v>24</v>
      </c>
      <c r="C5" s="34" t="str">
        <f t="shared" si="1"/>
        <v>2014/24    11/02/14-11/15/14</v>
      </c>
      <c r="D5" s="42">
        <f t="shared" si="4"/>
        <v>41945</v>
      </c>
      <c r="E5" s="42">
        <f t="shared" si="2"/>
        <v>41958</v>
      </c>
      <c r="F5" s="38" t="str">
        <f t="shared" si="0"/>
        <v>2014</v>
      </c>
      <c r="G5" s="39">
        <f t="shared" si="5"/>
        <v>45</v>
      </c>
      <c r="H5" s="39">
        <f t="shared" si="6"/>
        <v>100</v>
      </c>
    </row>
    <row r="6" spans="1:8" x14ac:dyDescent="0.25">
      <c r="A6" s="51" t="s">
        <v>51</v>
      </c>
      <c r="B6" s="33">
        <f t="shared" si="3"/>
        <v>25</v>
      </c>
      <c r="C6" s="34" t="str">
        <f t="shared" si="1"/>
        <v>2014/25    11/16/14-11/29/14</v>
      </c>
      <c r="D6" s="42">
        <f t="shared" si="4"/>
        <v>41959</v>
      </c>
      <c r="E6" s="42">
        <f t="shared" si="2"/>
        <v>41972</v>
      </c>
      <c r="F6" s="38" t="str">
        <f t="shared" si="0"/>
        <v>2014</v>
      </c>
      <c r="G6" s="39">
        <f t="shared" si="5"/>
        <v>100</v>
      </c>
      <c r="H6" s="39">
        <f t="shared" si="6"/>
        <v>115</v>
      </c>
    </row>
    <row r="7" spans="1:8" x14ac:dyDescent="0.25">
      <c r="A7" s="50" t="s">
        <v>52</v>
      </c>
      <c r="B7" s="33">
        <f t="shared" si="3"/>
        <v>26</v>
      </c>
      <c r="C7" s="34" t="str">
        <f t="shared" si="1"/>
        <v>2014/26    11/30/14-12/13/14</v>
      </c>
      <c r="D7" s="42">
        <f t="shared" si="4"/>
        <v>41973</v>
      </c>
      <c r="E7" s="42">
        <f t="shared" si="2"/>
        <v>41986</v>
      </c>
      <c r="F7" s="38" t="str">
        <f t="shared" si="0"/>
        <v>2014</v>
      </c>
      <c r="G7" s="39">
        <f t="shared" si="5"/>
        <v>115</v>
      </c>
      <c r="H7" s="39">
        <f t="shared" si="6"/>
        <v>130</v>
      </c>
    </row>
    <row r="8" spans="1:8" x14ac:dyDescent="0.25">
      <c r="A8" s="50" t="s">
        <v>53</v>
      </c>
      <c r="B8" s="33">
        <f t="shared" si="3"/>
        <v>1</v>
      </c>
      <c r="C8" s="34" t="str">
        <f t="shared" si="1"/>
        <v>2014/01    12/14/14-12/27/14</v>
      </c>
      <c r="D8" s="42">
        <f t="shared" si="4"/>
        <v>41987</v>
      </c>
      <c r="E8" s="42">
        <f t="shared" si="2"/>
        <v>42000</v>
      </c>
      <c r="F8" s="38" t="str">
        <f t="shared" si="0"/>
        <v>2014</v>
      </c>
      <c r="G8" s="39">
        <f t="shared" si="5"/>
        <v>130</v>
      </c>
      <c r="H8" s="39">
        <f t="shared" si="6"/>
        <v>145</v>
      </c>
    </row>
    <row r="9" spans="1:8" x14ac:dyDescent="0.25">
      <c r="A9" s="50" t="s">
        <v>54</v>
      </c>
      <c r="B9" s="33">
        <f t="shared" si="3"/>
        <v>2</v>
      </c>
      <c r="C9" s="34" t="str">
        <f t="shared" si="1"/>
        <v>2015/02    12/28/14-01/10/15</v>
      </c>
      <c r="D9" s="42">
        <f t="shared" si="4"/>
        <v>42001</v>
      </c>
      <c r="E9" s="42">
        <f t="shared" si="2"/>
        <v>42014</v>
      </c>
      <c r="F9" s="38" t="str">
        <f t="shared" si="0"/>
        <v>2015</v>
      </c>
      <c r="G9" s="39">
        <f t="shared" si="5"/>
        <v>145</v>
      </c>
      <c r="H9" s="39">
        <f t="shared" si="6"/>
        <v>200</v>
      </c>
    </row>
    <row r="10" spans="1:8" x14ac:dyDescent="0.25">
      <c r="A10" s="50" t="s">
        <v>55</v>
      </c>
      <c r="B10" s="33">
        <f t="shared" si="3"/>
        <v>3</v>
      </c>
      <c r="C10" s="34" t="str">
        <f t="shared" si="1"/>
        <v>2015/03    01/11/15-01/24/15</v>
      </c>
      <c r="D10" s="42">
        <f t="shared" si="4"/>
        <v>42015</v>
      </c>
      <c r="E10" s="42">
        <f t="shared" si="2"/>
        <v>42028</v>
      </c>
      <c r="F10" s="38" t="str">
        <f t="shared" si="0"/>
        <v>2015</v>
      </c>
      <c r="G10" s="39">
        <f t="shared" si="5"/>
        <v>200</v>
      </c>
      <c r="H10" s="39">
        <f t="shared" si="6"/>
        <v>215</v>
      </c>
    </row>
    <row r="11" spans="1:8" x14ac:dyDescent="0.25">
      <c r="A11" s="50" t="s">
        <v>56</v>
      </c>
      <c r="B11" s="33">
        <f t="shared" si="3"/>
        <v>4</v>
      </c>
      <c r="C11" s="34" t="str">
        <f t="shared" si="1"/>
        <v>2015/04    01/25/15-02/07/15</v>
      </c>
      <c r="D11" s="42">
        <f t="shared" si="4"/>
        <v>42029</v>
      </c>
      <c r="E11" s="42">
        <f t="shared" si="2"/>
        <v>42042</v>
      </c>
      <c r="F11" s="38" t="str">
        <f t="shared" si="0"/>
        <v>2015</v>
      </c>
      <c r="G11" s="39">
        <f t="shared" si="5"/>
        <v>215</v>
      </c>
      <c r="H11" s="39">
        <f t="shared" si="6"/>
        <v>230</v>
      </c>
    </row>
    <row r="12" spans="1:8" x14ac:dyDescent="0.25">
      <c r="A12" s="50" t="s">
        <v>57</v>
      </c>
      <c r="B12" s="33">
        <f t="shared" si="3"/>
        <v>5</v>
      </c>
      <c r="C12" s="34" t="str">
        <f t="shared" si="1"/>
        <v>2015/05    02/08/15-02/21/15</v>
      </c>
      <c r="D12" s="42">
        <f t="shared" si="4"/>
        <v>42043</v>
      </c>
      <c r="E12" s="42">
        <f t="shared" si="2"/>
        <v>42056</v>
      </c>
      <c r="F12" s="38" t="str">
        <f t="shared" si="0"/>
        <v>2015</v>
      </c>
      <c r="G12" s="39">
        <f t="shared" si="5"/>
        <v>230</v>
      </c>
      <c r="H12" s="39">
        <f t="shared" si="6"/>
        <v>245</v>
      </c>
    </row>
    <row r="13" spans="1:8" x14ac:dyDescent="0.25">
      <c r="A13" s="50" t="s">
        <v>58</v>
      </c>
      <c r="B13" s="33">
        <f t="shared" si="3"/>
        <v>6</v>
      </c>
      <c r="C13" s="34" t="str">
        <f t="shared" si="1"/>
        <v>2015/06    02/22/15-03/07/15</v>
      </c>
      <c r="D13" s="42">
        <f t="shared" si="4"/>
        <v>42057</v>
      </c>
      <c r="E13" s="42">
        <f t="shared" si="2"/>
        <v>42070</v>
      </c>
      <c r="F13" s="38" t="str">
        <f t="shared" si="0"/>
        <v>2015</v>
      </c>
      <c r="G13" s="39">
        <f t="shared" si="5"/>
        <v>245</v>
      </c>
      <c r="H13" s="39">
        <f t="shared" si="6"/>
        <v>300</v>
      </c>
    </row>
    <row r="14" spans="1:8" x14ac:dyDescent="0.25">
      <c r="A14" s="50" t="s">
        <v>59</v>
      </c>
      <c r="B14" s="33">
        <f t="shared" si="3"/>
        <v>7</v>
      </c>
      <c r="C14" s="34" t="str">
        <f t="shared" si="1"/>
        <v>2015/07    03/08/15-03/21/15</v>
      </c>
      <c r="D14" s="42">
        <f t="shared" si="4"/>
        <v>42071</v>
      </c>
      <c r="E14" s="42">
        <f t="shared" si="2"/>
        <v>42084</v>
      </c>
      <c r="F14" s="38" t="str">
        <f t="shared" si="0"/>
        <v>2015</v>
      </c>
      <c r="G14" s="39">
        <f t="shared" si="5"/>
        <v>300</v>
      </c>
      <c r="H14" s="39">
        <f t="shared" si="6"/>
        <v>315</v>
      </c>
    </row>
    <row r="15" spans="1:8" x14ac:dyDescent="0.25">
      <c r="A15" s="50" t="s">
        <v>60</v>
      </c>
      <c r="B15" s="33">
        <f t="shared" si="3"/>
        <v>8</v>
      </c>
      <c r="C15" s="34" t="str">
        <f t="shared" si="1"/>
        <v>2015/08    03/22/15-04/04/15</v>
      </c>
      <c r="D15" s="42">
        <f t="shared" si="4"/>
        <v>42085</v>
      </c>
      <c r="E15" s="42">
        <f t="shared" si="2"/>
        <v>42098</v>
      </c>
      <c r="F15" s="38" t="str">
        <f t="shared" si="0"/>
        <v>2015</v>
      </c>
      <c r="G15" s="39">
        <f t="shared" si="5"/>
        <v>315</v>
      </c>
      <c r="H15" s="39">
        <f t="shared" si="6"/>
        <v>330</v>
      </c>
    </row>
    <row r="16" spans="1:8" x14ac:dyDescent="0.25">
      <c r="A16" s="50" t="s">
        <v>61</v>
      </c>
      <c r="B16" s="33">
        <f t="shared" si="3"/>
        <v>9</v>
      </c>
      <c r="C16" s="34" t="str">
        <f t="shared" si="1"/>
        <v>2015/09    04/05/15-04/18/15</v>
      </c>
      <c r="D16" s="42">
        <f t="shared" si="4"/>
        <v>42099</v>
      </c>
      <c r="E16" s="42">
        <f t="shared" si="2"/>
        <v>42112</v>
      </c>
      <c r="F16" s="38" t="str">
        <f t="shared" si="0"/>
        <v>2015</v>
      </c>
      <c r="G16" s="39">
        <f t="shared" si="5"/>
        <v>330</v>
      </c>
      <c r="H16" s="39">
        <f t="shared" si="6"/>
        <v>345</v>
      </c>
    </row>
    <row r="17" spans="1:8" x14ac:dyDescent="0.25">
      <c r="A17" s="50" t="s">
        <v>62</v>
      </c>
      <c r="B17" s="33">
        <f t="shared" si="3"/>
        <v>10</v>
      </c>
      <c r="C17" s="34" t="str">
        <f t="shared" si="1"/>
        <v>2015/10    04/19/15-05/02/15</v>
      </c>
      <c r="D17" s="42">
        <f t="shared" si="4"/>
        <v>42113</v>
      </c>
      <c r="E17" s="42">
        <f t="shared" si="2"/>
        <v>42126</v>
      </c>
      <c r="F17" s="38" t="str">
        <f t="shared" si="0"/>
        <v>2015</v>
      </c>
      <c r="G17" s="39">
        <f t="shared" si="5"/>
        <v>345</v>
      </c>
      <c r="H17" s="39">
        <f t="shared" si="6"/>
        <v>400</v>
      </c>
    </row>
    <row r="18" spans="1:8" x14ac:dyDescent="0.25">
      <c r="A18" s="50" t="s">
        <v>63</v>
      </c>
      <c r="B18" s="33">
        <f t="shared" si="3"/>
        <v>11</v>
      </c>
      <c r="C18" s="34" t="str">
        <f t="shared" si="1"/>
        <v>2015/11    05/03/15-05/16/15</v>
      </c>
      <c r="D18" s="42">
        <f t="shared" si="4"/>
        <v>42127</v>
      </c>
      <c r="E18" s="42">
        <f t="shared" si="2"/>
        <v>42140</v>
      </c>
      <c r="F18" s="38" t="str">
        <f t="shared" si="0"/>
        <v>2015</v>
      </c>
      <c r="G18" s="39">
        <f t="shared" si="5"/>
        <v>400</v>
      </c>
      <c r="H18" s="39">
        <f t="shared" si="6"/>
        <v>415</v>
      </c>
    </row>
    <row r="19" spans="1:8" x14ac:dyDescent="0.25">
      <c r="A19" s="50" t="s">
        <v>64</v>
      </c>
      <c r="B19" s="33">
        <f t="shared" si="3"/>
        <v>12</v>
      </c>
      <c r="C19" s="34" t="str">
        <f t="shared" si="1"/>
        <v>2015/12    05/17/15-05/30/15</v>
      </c>
      <c r="D19" s="42">
        <f t="shared" si="4"/>
        <v>42141</v>
      </c>
      <c r="E19" s="42">
        <f t="shared" si="2"/>
        <v>42154</v>
      </c>
      <c r="F19" s="38" t="str">
        <f t="shared" si="0"/>
        <v>2015</v>
      </c>
      <c r="G19" s="39">
        <f t="shared" si="5"/>
        <v>415</v>
      </c>
      <c r="H19" s="39">
        <f t="shared" si="6"/>
        <v>430</v>
      </c>
    </row>
    <row r="20" spans="1:8" x14ac:dyDescent="0.25">
      <c r="A20" s="50" t="s">
        <v>65</v>
      </c>
      <c r="B20" s="33">
        <f t="shared" si="3"/>
        <v>13</v>
      </c>
      <c r="C20" s="34" t="str">
        <f t="shared" si="1"/>
        <v>2015/13    05/31/15-06/13/15</v>
      </c>
      <c r="D20" s="42">
        <f t="shared" si="4"/>
        <v>42155</v>
      </c>
      <c r="E20" s="42">
        <f t="shared" si="2"/>
        <v>42168</v>
      </c>
      <c r="F20" s="38" t="str">
        <f t="shared" si="0"/>
        <v>2015</v>
      </c>
      <c r="G20" s="39">
        <f t="shared" si="5"/>
        <v>430</v>
      </c>
      <c r="H20" s="39">
        <f t="shared" si="6"/>
        <v>445</v>
      </c>
    </row>
    <row r="21" spans="1:8" x14ac:dyDescent="0.25">
      <c r="A21" s="50" t="s">
        <v>66</v>
      </c>
      <c r="B21" s="33">
        <f t="shared" si="3"/>
        <v>14</v>
      </c>
      <c r="C21" s="34" t="str">
        <f t="shared" si="1"/>
        <v>2015/14    06/14/15-06/27/15</v>
      </c>
      <c r="D21" s="42">
        <f t="shared" si="4"/>
        <v>42169</v>
      </c>
      <c r="E21" s="42">
        <f t="shared" si="2"/>
        <v>42182</v>
      </c>
      <c r="F21" s="38" t="str">
        <f t="shared" si="0"/>
        <v>2015</v>
      </c>
      <c r="G21" s="39">
        <f t="shared" si="5"/>
        <v>445</v>
      </c>
      <c r="H21" s="39">
        <f t="shared" si="6"/>
        <v>500</v>
      </c>
    </row>
    <row r="22" spans="1:8" x14ac:dyDescent="0.25">
      <c r="A22" s="50" t="s">
        <v>67</v>
      </c>
      <c r="B22" s="33">
        <f t="shared" si="3"/>
        <v>15</v>
      </c>
      <c r="C22" s="34" t="str">
        <f t="shared" si="1"/>
        <v>2015/15    06/28/15-07/11/15</v>
      </c>
      <c r="D22" s="42">
        <f t="shared" si="4"/>
        <v>42183</v>
      </c>
      <c r="E22" s="42">
        <f t="shared" si="2"/>
        <v>42196</v>
      </c>
      <c r="F22" s="38" t="str">
        <f t="shared" si="0"/>
        <v>2015</v>
      </c>
      <c r="G22" s="39">
        <f t="shared" si="5"/>
        <v>500</v>
      </c>
      <c r="H22" s="39">
        <f t="shared" si="6"/>
        <v>515</v>
      </c>
    </row>
    <row r="23" spans="1:8" x14ac:dyDescent="0.25">
      <c r="A23" s="50" t="s">
        <v>68</v>
      </c>
      <c r="B23" s="33">
        <f t="shared" si="3"/>
        <v>16</v>
      </c>
      <c r="C23" s="34" t="str">
        <f t="shared" si="1"/>
        <v>2015/16    07/12/15-07/25/15</v>
      </c>
      <c r="D23" s="42">
        <f t="shared" si="4"/>
        <v>42197</v>
      </c>
      <c r="E23" s="42">
        <f t="shared" si="2"/>
        <v>42210</v>
      </c>
      <c r="F23" s="38" t="str">
        <f t="shared" si="0"/>
        <v>2015</v>
      </c>
      <c r="G23" s="39">
        <f t="shared" si="5"/>
        <v>515</v>
      </c>
      <c r="H23" s="39">
        <f t="shared" si="6"/>
        <v>530</v>
      </c>
    </row>
    <row r="24" spans="1:8" x14ac:dyDescent="0.25">
      <c r="A24" s="50" t="s">
        <v>69</v>
      </c>
      <c r="B24" s="33">
        <f t="shared" si="3"/>
        <v>17</v>
      </c>
      <c r="C24" s="34" t="str">
        <f t="shared" si="1"/>
        <v>2015/17    07/26/15-08/08/15</v>
      </c>
      <c r="D24" s="42">
        <f t="shared" si="4"/>
        <v>42211</v>
      </c>
      <c r="E24" s="42">
        <f t="shared" si="2"/>
        <v>42224</v>
      </c>
      <c r="F24" s="38" t="str">
        <f t="shared" si="0"/>
        <v>2015</v>
      </c>
      <c r="G24" s="39">
        <f t="shared" si="5"/>
        <v>530</v>
      </c>
      <c r="H24" s="39">
        <f t="shared" si="6"/>
        <v>545</v>
      </c>
    </row>
    <row r="25" spans="1:8" x14ac:dyDescent="0.25">
      <c r="A25" s="50" t="s">
        <v>70</v>
      </c>
      <c r="B25" s="33">
        <f t="shared" si="3"/>
        <v>18</v>
      </c>
      <c r="C25" s="34" t="str">
        <f t="shared" si="1"/>
        <v>2015/18    08/09/15-08/22/15</v>
      </c>
      <c r="D25" s="42">
        <f t="shared" si="4"/>
        <v>42225</v>
      </c>
      <c r="E25" s="42">
        <f t="shared" si="2"/>
        <v>42238</v>
      </c>
      <c r="F25" s="38" t="str">
        <f t="shared" si="0"/>
        <v>2015</v>
      </c>
      <c r="G25" s="39">
        <f t="shared" si="5"/>
        <v>545</v>
      </c>
      <c r="H25" s="39">
        <f t="shared" si="6"/>
        <v>600</v>
      </c>
    </row>
    <row r="26" spans="1:8" x14ac:dyDescent="0.25">
      <c r="A26" s="50" t="s">
        <v>71</v>
      </c>
      <c r="B26" s="33">
        <f t="shared" si="3"/>
        <v>19</v>
      </c>
      <c r="C26" s="34" t="str">
        <f t="shared" si="1"/>
        <v>2015/19    08/23/15-09/05/15</v>
      </c>
      <c r="D26" s="42">
        <f t="shared" si="4"/>
        <v>42239</v>
      </c>
      <c r="E26" s="42">
        <f t="shared" si="2"/>
        <v>42252</v>
      </c>
      <c r="F26" s="38" t="str">
        <f t="shared" si="0"/>
        <v>2015</v>
      </c>
      <c r="G26" s="39">
        <f t="shared" si="5"/>
        <v>600</v>
      </c>
      <c r="H26" s="39">
        <f t="shared" si="6"/>
        <v>615</v>
      </c>
    </row>
    <row r="27" spans="1:8" x14ac:dyDescent="0.25">
      <c r="A27" s="50" t="s">
        <v>72</v>
      </c>
      <c r="B27" s="33">
        <f t="shared" si="3"/>
        <v>20</v>
      </c>
      <c r="C27" s="34" t="str">
        <f t="shared" si="1"/>
        <v>2015/20    09/06/15-09/19/15</v>
      </c>
      <c r="D27" s="42">
        <f t="shared" si="4"/>
        <v>42253</v>
      </c>
      <c r="E27" s="42">
        <f t="shared" si="2"/>
        <v>42266</v>
      </c>
      <c r="F27" s="38" t="str">
        <f t="shared" si="0"/>
        <v>2015</v>
      </c>
      <c r="G27" s="39">
        <f t="shared" si="5"/>
        <v>615</v>
      </c>
      <c r="H27" s="39">
        <f t="shared" si="6"/>
        <v>630</v>
      </c>
    </row>
    <row r="28" spans="1:8" x14ac:dyDescent="0.25">
      <c r="A28" s="50" t="s">
        <v>73</v>
      </c>
      <c r="B28" s="33">
        <v>21</v>
      </c>
      <c r="C28" s="34" t="str">
        <f t="shared" si="1"/>
        <v>2015/21    09/20/15-10/03/15</v>
      </c>
      <c r="D28" s="42">
        <f t="shared" si="4"/>
        <v>42267</v>
      </c>
      <c r="E28" s="42">
        <f t="shared" si="2"/>
        <v>42280</v>
      </c>
      <c r="F28" s="38" t="str">
        <f t="shared" si="0"/>
        <v>2015</v>
      </c>
      <c r="G28" s="39">
        <f t="shared" si="5"/>
        <v>630</v>
      </c>
      <c r="H28" s="39">
        <f t="shared" si="6"/>
        <v>645</v>
      </c>
    </row>
    <row r="29" spans="1:8" x14ac:dyDescent="0.25">
      <c r="A29" s="50" t="s">
        <v>74</v>
      </c>
      <c r="B29" s="33"/>
      <c r="D29" s="35"/>
      <c r="E29" s="35"/>
      <c r="F29" s="35"/>
      <c r="G29" s="39">
        <f t="shared" si="5"/>
        <v>645</v>
      </c>
      <c r="H29" s="39">
        <f t="shared" si="6"/>
        <v>700</v>
      </c>
    </row>
    <row r="30" spans="1:8" x14ac:dyDescent="0.25">
      <c r="A30" s="50" t="s">
        <v>75</v>
      </c>
      <c r="B30" s="33"/>
      <c r="C30" s="99" t="s">
        <v>144</v>
      </c>
      <c r="D30" s="99"/>
      <c r="E30" s="99"/>
      <c r="F30" s="99"/>
      <c r="G30" s="39">
        <f t="shared" si="5"/>
        <v>700</v>
      </c>
      <c r="H30" s="39">
        <f t="shared" si="6"/>
        <v>715</v>
      </c>
    </row>
    <row r="31" spans="1:8" x14ac:dyDescent="0.25">
      <c r="A31" s="50" t="s">
        <v>76</v>
      </c>
      <c r="B31" s="33"/>
      <c r="C31" s="99"/>
      <c r="D31" s="99"/>
      <c r="E31" s="99"/>
      <c r="F31" s="99"/>
      <c r="G31" s="39">
        <f t="shared" si="5"/>
        <v>715</v>
      </c>
      <c r="H31" s="39">
        <f t="shared" si="6"/>
        <v>730</v>
      </c>
    </row>
    <row r="32" spans="1:8" x14ac:dyDescent="0.25">
      <c r="A32" s="50" t="s">
        <v>77</v>
      </c>
      <c r="B32" s="33"/>
      <c r="C32" s="99"/>
      <c r="D32" s="99"/>
      <c r="E32" s="99"/>
      <c r="F32" s="99"/>
      <c r="G32" s="39">
        <f t="shared" si="5"/>
        <v>730</v>
      </c>
      <c r="H32" s="39">
        <f t="shared" si="6"/>
        <v>745</v>
      </c>
    </row>
    <row r="33" spans="1:8" x14ac:dyDescent="0.25">
      <c r="A33" s="50" t="s">
        <v>78</v>
      </c>
      <c r="B33" s="33"/>
      <c r="C33" s="99"/>
      <c r="D33" s="99"/>
      <c r="E33" s="99"/>
      <c r="F33" s="99"/>
      <c r="G33" s="39">
        <f t="shared" si="5"/>
        <v>745</v>
      </c>
      <c r="H33" s="39">
        <f t="shared" si="6"/>
        <v>800</v>
      </c>
    </row>
    <row r="34" spans="1:8" x14ac:dyDescent="0.25">
      <c r="A34" s="50" t="s">
        <v>79</v>
      </c>
      <c r="B34" s="33"/>
      <c r="C34" s="99"/>
      <c r="D34" s="99"/>
      <c r="E34" s="99"/>
      <c r="F34" s="99"/>
      <c r="G34" s="39">
        <f t="shared" si="5"/>
        <v>800</v>
      </c>
      <c r="H34" s="39">
        <f t="shared" si="6"/>
        <v>815</v>
      </c>
    </row>
    <row r="35" spans="1:8" x14ac:dyDescent="0.25">
      <c r="A35" s="50" t="s">
        <v>80</v>
      </c>
      <c r="B35" s="33"/>
      <c r="C35" s="99"/>
      <c r="D35" s="99"/>
      <c r="E35" s="99"/>
      <c r="F35" s="99"/>
      <c r="G35" s="39">
        <f t="shared" si="5"/>
        <v>815</v>
      </c>
      <c r="H35" s="39">
        <f t="shared" si="6"/>
        <v>830</v>
      </c>
    </row>
    <row r="36" spans="1:8" x14ac:dyDescent="0.25">
      <c r="A36" s="50" t="s">
        <v>81</v>
      </c>
      <c r="B36" s="33"/>
      <c r="C36" s="99"/>
      <c r="D36" s="99"/>
      <c r="E36" s="99"/>
      <c r="F36" s="99"/>
      <c r="G36" s="39">
        <f t="shared" si="5"/>
        <v>830</v>
      </c>
      <c r="H36" s="39">
        <f t="shared" si="6"/>
        <v>845</v>
      </c>
    </row>
    <row r="37" spans="1:8" x14ac:dyDescent="0.25">
      <c r="A37" s="50" t="s">
        <v>82</v>
      </c>
      <c r="B37" s="33"/>
      <c r="C37" s="99"/>
      <c r="D37" s="99"/>
      <c r="E37" s="99"/>
      <c r="F37" s="99"/>
      <c r="G37" s="39">
        <f t="shared" si="5"/>
        <v>845</v>
      </c>
      <c r="H37" s="39">
        <f t="shared" si="6"/>
        <v>900</v>
      </c>
    </row>
    <row r="38" spans="1:8" x14ac:dyDescent="0.25">
      <c r="A38" s="50" t="s">
        <v>83</v>
      </c>
      <c r="B38" s="33"/>
      <c r="D38" s="35"/>
      <c r="E38" s="35"/>
      <c r="F38" s="35"/>
      <c r="G38" s="39">
        <f t="shared" si="5"/>
        <v>900</v>
      </c>
      <c r="H38" s="39">
        <f t="shared" si="6"/>
        <v>915</v>
      </c>
    </row>
    <row r="39" spans="1:8" x14ac:dyDescent="0.25">
      <c r="A39" s="50" t="s">
        <v>84</v>
      </c>
      <c r="B39" s="33"/>
      <c r="D39" s="35"/>
      <c r="E39" s="35"/>
      <c r="F39" s="35"/>
      <c r="G39" s="39">
        <f t="shared" si="5"/>
        <v>915</v>
      </c>
      <c r="H39" s="39">
        <f t="shared" si="6"/>
        <v>930</v>
      </c>
    </row>
    <row r="40" spans="1:8" x14ac:dyDescent="0.25">
      <c r="A40" s="50" t="s">
        <v>85</v>
      </c>
      <c r="B40" s="33"/>
      <c r="D40" s="35"/>
      <c r="E40" s="35"/>
      <c r="F40" s="35"/>
      <c r="G40" s="39">
        <f t="shared" si="5"/>
        <v>930</v>
      </c>
      <c r="H40" s="39">
        <f t="shared" si="6"/>
        <v>945</v>
      </c>
    </row>
    <row r="41" spans="1:8" x14ac:dyDescent="0.25">
      <c r="A41" s="50" t="s">
        <v>136</v>
      </c>
      <c r="B41" s="33"/>
      <c r="D41" s="35"/>
      <c r="E41" s="35"/>
      <c r="F41" s="35"/>
      <c r="G41" s="39">
        <f t="shared" si="5"/>
        <v>945</v>
      </c>
      <c r="H41" s="39">
        <f t="shared" si="6"/>
        <v>1000</v>
      </c>
    </row>
    <row r="42" spans="1:8" x14ac:dyDescent="0.25">
      <c r="A42" s="50" t="s">
        <v>86</v>
      </c>
      <c r="B42" s="33"/>
      <c r="D42" s="35"/>
      <c r="E42" s="35"/>
      <c r="F42" s="35"/>
      <c r="G42" s="39">
        <f t="shared" si="5"/>
        <v>1000</v>
      </c>
      <c r="H42" s="39">
        <f t="shared" si="6"/>
        <v>1015</v>
      </c>
    </row>
    <row r="43" spans="1:8" x14ac:dyDescent="0.25">
      <c r="A43" s="50" t="s">
        <v>87</v>
      </c>
      <c r="B43" s="33"/>
      <c r="D43" s="35"/>
      <c r="E43" s="35"/>
      <c r="F43" s="35"/>
      <c r="G43" s="39">
        <f t="shared" si="5"/>
        <v>1015</v>
      </c>
      <c r="H43" s="39">
        <f t="shared" si="6"/>
        <v>1030</v>
      </c>
    </row>
    <row r="44" spans="1:8" x14ac:dyDescent="0.25">
      <c r="A44" s="50" t="s">
        <v>88</v>
      </c>
      <c r="B44" s="33"/>
      <c r="D44" s="35"/>
      <c r="E44" s="35"/>
      <c r="F44" s="35"/>
      <c r="G44" s="39">
        <f t="shared" si="5"/>
        <v>1030</v>
      </c>
      <c r="H44" s="39">
        <f t="shared" si="6"/>
        <v>1045</v>
      </c>
    </row>
    <row r="45" spans="1:8" x14ac:dyDescent="0.25">
      <c r="A45" s="50" t="s">
        <v>89</v>
      </c>
      <c r="B45" s="33"/>
      <c r="D45" s="35"/>
      <c r="E45" s="35"/>
      <c r="F45" s="35"/>
      <c r="G45" s="39">
        <f t="shared" si="5"/>
        <v>1045</v>
      </c>
      <c r="H45" s="39">
        <f t="shared" si="6"/>
        <v>1100</v>
      </c>
    </row>
    <row r="46" spans="1:8" x14ac:dyDescent="0.25">
      <c r="A46" s="50" t="s">
        <v>90</v>
      </c>
      <c r="B46" s="33"/>
      <c r="D46" s="35"/>
      <c r="E46" s="35"/>
      <c r="F46" s="35"/>
      <c r="G46" s="39">
        <f t="shared" si="5"/>
        <v>1100</v>
      </c>
      <c r="H46" s="39">
        <f t="shared" si="6"/>
        <v>1115</v>
      </c>
    </row>
    <row r="47" spans="1:8" x14ac:dyDescent="0.25">
      <c r="A47" s="50" t="s">
        <v>91</v>
      </c>
      <c r="B47" s="33"/>
      <c r="D47" s="35"/>
      <c r="E47" s="35"/>
      <c r="F47" s="35"/>
      <c r="G47" s="39">
        <f t="shared" si="5"/>
        <v>1115</v>
      </c>
      <c r="H47" s="39">
        <f t="shared" si="6"/>
        <v>1130</v>
      </c>
    </row>
    <row r="48" spans="1:8" x14ac:dyDescent="0.25">
      <c r="A48" s="50" t="s">
        <v>92</v>
      </c>
      <c r="B48" s="33"/>
      <c r="D48" s="35"/>
      <c r="E48" s="35"/>
      <c r="F48" s="35"/>
      <c r="G48" s="39">
        <f t="shared" si="5"/>
        <v>1130</v>
      </c>
      <c r="H48" s="39">
        <f t="shared" si="6"/>
        <v>1145</v>
      </c>
    </row>
    <row r="49" spans="1:8" x14ac:dyDescent="0.25">
      <c r="A49" s="50" t="s">
        <v>93</v>
      </c>
      <c r="B49" s="33"/>
      <c r="D49" s="35"/>
      <c r="E49" s="35"/>
      <c r="F49" s="35"/>
      <c r="G49" s="39">
        <f t="shared" si="5"/>
        <v>1145</v>
      </c>
      <c r="H49" s="39">
        <f t="shared" si="6"/>
        <v>1200</v>
      </c>
    </row>
    <row r="50" spans="1:8" x14ac:dyDescent="0.25">
      <c r="A50" s="50" t="s">
        <v>94</v>
      </c>
      <c r="B50" s="33"/>
      <c r="D50" s="35"/>
      <c r="E50" s="35"/>
      <c r="F50" s="35"/>
      <c r="G50" s="39">
        <f t="shared" si="5"/>
        <v>1200</v>
      </c>
      <c r="H50" s="39">
        <f t="shared" si="6"/>
        <v>1215</v>
      </c>
    </row>
    <row r="51" spans="1:8" x14ac:dyDescent="0.25">
      <c r="A51" s="50" t="s">
        <v>95</v>
      </c>
      <c r="B51" s="33"/>
      <c r="D51" s="35"/>
      <c r="E51" s="35"/>
      <c r="F51" s="35"/>
      <c r="G51" s="39">
        <f t="shared" si="5"/>
        <v>1215</v>
      </c>
      <c r="H51" s="39">
        <f t="shared" si="6"/>
        <v>1230</v>
      </c>
    </row>
    <row r="52" spans="1:8" x14ac:dyDescent="0.25">
      <c r="A52" s="50" t="s">
        <v>96</v>
      </c>
      <c r="B52" s="33"/>
      <c r="D52" s="35"/>
      <c r="E52" s="35"/>
      <c r="F52" s="35"/>
      <c r="G52" s="39">
        <f t="shared" si="5"/>
        <v>1230</v>
      </c>
      <c r="H52" s="39">
        <f t="shared" si="6"/>
        <v>1245</v>
      </c>
    </row>
    <row r="53" spans="1:8" x14ac:dyDescent="0.25">
      <c r="A53" s="50" t="s">
        <v>97</v>
      </c>
      <c r="B53" s="33"/>
      <c r="D53" s="35"/>
      <c r="E53" s="35"/>
      <c r="F53" s="35"/>
      <c r="G53" s="39">
        <f t="shared" si="5"/>
        <v>1245</v>
      </c>
      <c r="H53" s="39">
        <f t="shared" si="6"/>
        <v>1300</v>
      </c>
    </row>
    <row r="54" spans="1:8" x14ac:dyDescent="0.25">
      <c r="A54" s="50" t="s">
        <v>98</v>
      </c>
      <c r="B54" s="33"/>
      <c r="D54" s="35"/>
      <c r="E54" s="35"/>
      <c r="F54" s="35"/>
      <c r="G54" s="39">
        <f t="shared" si="5"/>
        <v>1300</v>
      </c>
      <c r="H54" s="39">
        <f t="shared" si="6"/>
        <v>1315</v>
      </c>
    </row>
    <row r="55" spans="1:8" x14ac:dyDescent="0.25">
      <c r="A55" s="50" t="s">
        <v>99</v>
      </c>
      <c r="B55" s="33"/>
      <c r="D55" s="35"/>
      <c r="E55" s="35"/>
      <c r="F55" s="35"/>
      <c r="G55" s="39">
        <f t="shared" si="5"/>
        <v>1315</v>
      </c>
      <c r="H55" s="39">
        <f t="shared" si="6"/>
        <v>1330</v>
      </c>
    </row>
    <row r="56" spans="1:8" x14ac:dyDescent="0.25">
      <c r="A56" s="50" t="s">
        <v>100</v>
      </c>
      <c r="B56" s="33"/>
      <c r="D56" s="35"/>
      <c r="E56" s="35"/>
      <c r="F56" s="35"/>
      <c r="G56" s="39">
        <f t="shared" si="5"/>
        <v>1330</v>
      </c>
      <c r="H56" s="39">
        <f t="shared" si="6"/>
        <v>1345</v>
      </c>
    </row>
    <row r="57" spans="1:8" x14ac:dyDescent="0.25">
      <c r="A57" s="50" t="s">
        <v>101</v>
      </c>
      <c r="B57" s="33"/>
      <c r="D57" s="35"/>
      <c r="E57" s="35"/>
      <c r="F57" s="35"/>
      <c r="G57" s="39">
        <f t="shared" si="5"/>
        <v>1345</v>
      </c>
      <c r="H57" s="39">
        <f t="shared" si="6"/>
        <v>1400</v>
      </c>
    </row>
    <row r="58" spans="1:8" x14ac:dyDescent="0.25">
      <c r="A58" s="50" t="s">
        <v>102</v>
      </c>
      <c r="B58" s="33"/>
      <c r="D58" s="35"/>
      <c r="E58" s="35"/>
      <c r="F58" s="35"/>
      <c r="G58" s="39">
        <f t="shared" si="5"/>
        <v>1400</v>
      </c>
      <c r="H58" s="39">
        <f t="shared" si="6"/>
        <v>1415</v>
      </c>
    </row>
    <row r="59" spans="1:8" x14ac:dyDescent="0.25">
      <c r="A59" s="50" t="s">
        <v>103</v>
      </c>
      <c r="B59" s="33"/>
      <c r="D59" s="35"/>
      <c r="E59" s="35"/>
      <c r="F59" s="35"/>
      <c r="G59" s="39">
        <f t="shared" si="5"/>
        <v>1415</v>
      </c>
      <c r="H59" s="39">
        <f t="shared" si="6"/>
        <v>1430</v>
      </c>
    </row>
    <row r="60" spans="1:8" x14ac:dyDescent="0.25">
      <c r="A60" s="50" t="s">
        <v>104</v>
      </c>
      <c r="B60" s="33"/>
      <c r="D60" s="35"/>
      <c r="E60" s="35"/>
      <c r="F60" s="35"/>
      <c r="G60" s="39">
        <f t="shared" si="5"/>
        <v>1430</v>
      </c>
      <c r="H60" s="39">
        <f t="shared" si="6"/>
        <v>1445</v>
      </c>
    </row>
    <row r="61" spans="1:8" x14ac:dyDescent="0.25">
      <c r="A61" s="50" t="s">
        <v>105</v>
      </c>
      <c r="B61" s="33"/>
      <c r="D61" s="35"/>
      <c r="E61" s="35"/>
      <c r="F61" s="35"/>
      <c r="G61" s="39">
        <f t="shared" si="5"/>
        <v>1445</v>
      </c>
      <c r="H61" s="39">
        <f t="shared" si="6"/>
        <v>1500</v>
      </c>
    </row>
    <row r="62" spans="1:8" x14ac:dyDescent="0.25">
      <c r="A62" s="50" t="s">
        <v>106</v>
      </c>
      <c r="B62" s="33"/>
      <c r="D62" s="35"/>
      <c r="E62" s="35"/>
      <c r="F62" s="35"/>
      <c r="G62" s="39">
        <f t="shared" si="5"/>
        <v>1500</v>
      </c>
      <c r="H62" s="39">
        <f t="shared" si="6"/>
        <v>1515</v>
      </c>
    </row>
    <row r="63" spans="1:8" x14ac:dyDescent="0.25">
      <c r="A63" s="50" t="s">
        <v>107</v>
      </c>
      <c r="B63" s="33"/>
      <c r="D63" s="35"/>
      <c r="E63" s="35"/>
      <c r="F63" s="35"/>
      <c r="G63" s="39">
        <f t="shared" si="5"/>
        <v>1515</v>
      </c>
      <c r="H63" s="39">
        <f t="shared" si="6"/>
        <v>1530</v>
      </c>
    </row>
    <row r="64" spans="1:8" x14ac:dyDescent="0.25">
      <c r="A64" s="50" t="s">
        <v>108</v>
      </c>
      <c r="B64" s="33"/>
      <c r="D64" s="35"/>
      <c r="E64" s="35"/>
      <c r="F64" s="35"/>
      <c r="G64" s="39">
        <f t="shared" si="5"/>
        <v>1530</v>
      </c>
      <c r="H64" s="39">
        <f t="shared" si="6"/>
        <v>1545</v>
      </c>
    </row>
    <row r="65" spans="1:8" x14ac:dyDescent="0.25">
      <c r="A65" s="50" t="s">
        <v>109</v>
      </c>
      <c r="B65" s="33"/>
      <c r="D65" s="35"/>
      <c r="E65" s="35"/>
      <c r="F65" s="35"/>
      <c r="G65" s="39">
        <f t="shared" si="5"/>
        <v>1545</v>
      </c>
      <c r="H65" s="39">
        <f t="shared" si="6"/>
        <v>1600</v>
      </c>
    </row>
    <row r="66" spans="1:8" x14ac:dyDescent="0.25">
      <c r="A66" s="50" t="s">
        <v>110</v>
      </c>
      <c r="B66" s="33"/>
      <c r="D66" s="35"/>
      <c r="E66" s="35"/>
      <c r="F66" s="35"/>
      <c r="G66" s="39">
        <f t="shared" si="5"/>
        <v>1600</v>
      </c>
      <c r="H66" s="39">
        <f t="shared" si="6"/>
        <v>1615</v>
      </c>
    </row>
    <row r="67" spans="1:8" x14ac:dyDescent="0.25">
      <c r="A67" s="50" t="s">
        <v>111</v>
      </c>
      <c r="B67" s="33"/>
      <c r="D67" s="35"/>
      <c r="E67" s="35"/>
      <c r="F67" s="35"/>
      <c r="G67" s="39">
        <f>IF(MOD(G66,100)=45,G66+55,G66+15)</f>
        <v>1615</v>
      </c>
      <c r="H67" s="39">
        <f>IF(MOD(H66,100)=45,H66+55,H66+15)</f>
        <v>1630</v>
      </c>
    </row>
    <row r="68" spans="1:8" x14ac:dyDescent="0.25">
      <c r="A68" s="50" t="s">
        <v>137</v>
      </c>
      <c r="B68" s="33"/>
      <c r="D68" s="35"/>
      <c r="E68" s="35"/>
      <c r="F68" s="35"/>
      <c r="G68" s="39">
        <f t="shared" ref="G68:G97" si="7">IF(MOD(G67,100)=45,G67+55,G67+15)</f>
        <v>1630</v>
      </c>
      <c r="H68" s="39">
        <f t="shared" ref="H68:H97" si="8">IF(MOD(H67,100)=45,H67+55,H67+15)</f>
        <v>1645</v>
      </c>
    </row>
    <row r="69" spans="1:8" x14ac:dyDescent="0.25">
      <c r="A69" s="50" t="s">
        <v>138</v>
      </c>
      <c r="B69" s="33"/>
      <c r="D69" s="35"/>
      <c r="E69" s="35"/>
      <c r="F69" s="35"/>
      <c r="G69" s="39">
        <f t="shared" si="7"/>
        <v>1645</v>
      </c>
      <c r="H69" s="39">
        <f t="shared" si="8"/>
        <v>1700</v>
      </c>
    </row>
    <row r="70" spans="1:8" x14ac:dyDescent="0.25">
      <c r="A70" s="50" t="s">
        <v>139</v>
      </c>
      <c r="B70" s="33"/>
      <c r="D70" s="35"/>
      <c r="E70" s="35"/>
      <c r="F70" s="35"/>
      <c r="G70" s="39">
        <f>IF(MOD(G69,100)=45,G69+55,G69+15)</f>
        <v>1700</v>
      </c>
      <c r="H70" s="39">
        <f>IF(MOD(H69,100)=45,H69+55,H69+15)</f>
        <v>1715</v>
      </c>
    </row>
    <row r="71" spans="1:8" x14ac:dyDescent="0.25">
      <c r="A71" s="50" t="s">
        <v>112</v>
      </c>
      <c r="B71" s="33"/>
      <c r="D71" s="35"/>
      <c r="E71" s="35"/>
      <c r="F71" s="35"/>
      <c r="G71" s="39">
        <f t="shared" si="7"/>
        <v>1715</v>
      </c>
      <c r="H71" s="39">
        <f t="shared" si="8"/>
        <v>1730</v>
      </c>
    </row>
    <row r="72" spans="1:8" x14ac:dyDescent="0.25">
      <c r="A72" s="50" t="s">
        <v>113</v>
      </c>
      <c r="B72" s="33"/>
      <c r="D72" s="35"/>
      <c r="E72" s="35"/>
      <c r="F72" s="35"/>
      <c r="G72" s="39">
        <f t="shared" si="7"/>
        <v>1730</v>
      </c>
      <c r="H72" s="39">
        <f t="shared" si="8"/>
        <v>1745</v>
      </c>
    </row>
    <row r="73" spans="1:8" x14ac:dyDescent="0.25">
      <c r="A73" s="50" t="s">
        <v>114</v>
      </c>
      <c r="B73" s="33"/>
      <c r="D73" s="35"/>
      <c r="E73" s="35"/>
      <c r="F73" s="35"/>
      <c r="G73" s="39">
        <f t="shared" si="7"/>
        <v>1745</v>
      </c>
      <c r="H73" s="39">
        <f t="shared" si="8"/>
        <v>1800</v>
      </c>
    </row>
    <row r="74" spans="1:8" x14ac:dyDescent="0.25">
      <c r="A74" s="50" t="s">
        <v>115</v>
      </c>
      <c r="B74" s="33"/>
      <c r="D74" s="35"/>
      <c r="E74" s="35"/>
      <c r="F74" s="35"/>
      <c r="G74" s="39">
        <f t="shared" si="7"/>
        <v>1800</v>
      </c>
      <c r="H74" s="39">
        <f t="shared" si="8"/>
        <v>1815</v>
      </c>
    </row>
    <row r="75" spans="1:8" x14ac:dyDescent="0.25">
      <c r="A75" s="50" t="s">
        <v>116</v>
      </c>
      <c r="B75" s="33"/>
      <c r="D75" s="35"/>
      <c r="E75" s="35"/>
      <c r="F75" s="35"/>
      <c r="G75" s="39">
        <f t="shared" si="7"/>
        <v>1815</v>
      </c>
      <c r="H75" s="39">
        <f t="shared" si="8"/>
        <v>1830</v>
      </c>
    </row>
    <row r="76" spans="1:8" x14ac:dyDescent="0.25">
      <c r="A76" s="50" t="s">
        <v>117</v>
      </c>
      <c r="B76" s="33"/>
      <c r="D76" s="35"/>
      <c r="E76" s="35"/>
      <c r="F76" s="35"/>
      <c r="G76" s="39">
        <f t="shared" si="7"/>
        <v>1830</v>
      </c>
      <c r="H76" s="39">
        <f t="shared" si="8"/>
        <v>1845</v>
      </c>
    </row>
    <row r="77" spans="1:8" x14ac:dyDescent="0.25">
      <c r="A77" s="50" t="s">
        <v>118</v>
      </c>
      <c r="B77" s="33"/>
      <c r="D77" s="35"/>
      <c r="E77" s="35"/>
      <c r="F77" s="35"/>
      <c r="G77" s="39">
        <f t="shared" si="7"/>
        <v>1845</v>
      </c>
      <c r="H77" s="39">
        <f t="shared" si="8"/>
        <v>1900</v>
      </c>
    </row>
    <row r="78" spans="1:8" x14ac:dyDescent="0.25">
      <c r="A78" s="50" t="s">
        <v>119</v>
      </c>
      <c r="B78" s="33"/>
      <c r="D78" s="35"/>
      <c r="E78" s="35"/>
      <c r="F78" s="35"/>
      <c r="G78" s="39">
        <f t="shared" si="7"/>
        <v>1900</v>
      </c>
      <c r="H78" s="39">
        <f t="shared" si="8"/>
        <v>1915</v>
      </c>
    </row>
    <row r="79" spans="1:8" x14ac:dyDescent="0.25">
      <c r="A79" s="50" t="s">
        <v>120</v>
      </c>
      <c r="B79" s="33"/>
      <c r="D79" s="35"/>
      <c r="E79" s="35"/>
      <c r="F79" s="35"/>
      <c r="G79" s="39">
        <f t="shared" si="7"/>
        <v>1915</v>
      </c>
      <c r="H79" s="39">
        <f t="shared" si="8"/>
        <v>1930</v>
      </c>
    </row>
    <row r="80" spans="1:8" x14ac:dyDescent="0.25">
      <c r="A80" s="50" t="s">
        <v>121</v>
      </c>
      <c r="B80" s="33"/>
      <c r="D80" s="35"/>
      <c r="E80" s="35"/>
      <c r="F80" s="35"/>
      <c r="G80" s="39">
        <f t="shared" si="7"/>
        <v>1930</v>
      </c>
      <c r="H80" s="39">
        <f t="shared" si="8"/>
        <v>1945</v>
      </c>
    </row>
    <row r="81" spans="1:8" x14ac:dyDescent="0.25">
      <c r="A81" s="50" t="s">
        <v>122</v>
      </c>
      <c r="B81" s="33"/>
      <c r="D81" s="35"/>
      <c r="E81" s="35"/>
      <c r="F81" s="35"/>
      <c r="G81" s="39">
        <f t="shared" si="7"/>
        <v>1945</v>
      </c>
      <c r="H81" s="39">
        <f t="shared" si="8"/>
        <v>2000</v>
      </c>
    </row>
    <row r="82" spans="1:8" x14ac:dyDescent="0.25">
      <c r="A82" s="50" t="s">
        <v>123</v>
      </c>
      <c r="B82" s="33"/>
      <c r="D82" s="35"/>
      <c r="E82" s="35"/>
      <c r="F82" s="35"/>
      <c r="G82" s="39">
        <f t="shared" si="7"/>
        <v>2000</v>
      </c>
      <c r="H82" s="39">
        <f t="shared" si="8"/>
        <v>2015</v>
      </c>
    </row>
    <row r="83" spans="1:8" x14ac:dyDescent="0.25">
      <c r="A83" s="50" t="s">
        <v>124</v>
      </c>
      <c r="B83" s="33"/>
      <c r="D83" s="35"/>
      <c r="E83" s="35"/>
      <c r="F83" s="35"/>
      <c r="G83" s="39">
        <f t="shared" si="7"/>
        <v>2015</v>
      </c>
      <c r="H83" s="39">
        <f t="shared" si="8"/>
        <v>2030</v>
      </c>
    </row>
    <row r="84" spans="1:8" x14ac:dyDescent="0.25">
      <c r="A84" s="50" t="s">
        <v>125</v>
      </c>
      <c r="B84" s="33"/>
      <c r="D84" s="35"/>
      <c r="E84" s="35"/>
      <c r="F84" s="35"/>
      <c r="G84" s="39">
        <f t="shared" si="7"/>
        <v>2030</v>
      </c>
      <c r="H84" s="39">
        <f t="shared" si="8"/>
        <v>2045</v>
      </c>
    </row>
    <row r="85" spans="1:8" x14ac:dyDescent="0.25">
      <c r="A85" s="50" t="s">
        <v>126</v>
      </c>
      <c r="B85" s="33"/>
      <c r="D85" s="35"/>
      <c r="E85" s="35"/>
      <c r="F85" s="35"/>
      <c r="G85" s="39">
        <f t="shared" si="7"/>
        <v>2045</v>
      </c>
      <c r="H85" s="39">
        <f t="shared" si="8"/>
        <v>2100</v>
      </c>
    </row>
    <row r="86" spans="1:8" x14ac:dyDescent="0.25">
      <c r="A86" s="50" t="s">
        <v>141</v>
      </c>
      <c r="B86" s="33"/>
      <c r="D86" s="35"/>
      <c r="E86" s="35"/>
      <c r="F86" s="35"/>
      <c r="G86" s="39">
        <f t="shared" si="7"/>
        <v>2100</v>
      </c>
      <c r="H86" s="39">
        <f t="shared" si="8"/>
        <v>2115</v>
      </c>
    </row>
    <row r="87" spans="1:8" x14ac:dyDescent="0.25">
      <c r="A87" s="50" t="s">
        <v>140</v>
      </c>
      <c r="B87" s="33"/>
      <c r="D87" s="35"/>
      <c r="E87" s="35"/>
      <c r="F87" s="35"/>
      <c r="G87" s="39">
        <f t="shared" si="7"/>
        <v>2115</v>
      </c>
      <c r="H87" s="39">
        <f t="shared" si="8"/>
        <v>2130</v>
      </c>
    </row>
    <row r="88" spans="1:8" x14ac:dyDescent="0.25">
      <c r="A88" s="50" t="s">
        <v>130</v>
      </c>
      <c r="B88" s="33"/>
      <c r="D88" s="35"/>
      <c r="E88" s="35"/>
      <c r="F88" s="35"/>
      <c r="G88" s="39">
        <f t="shared" si="7"/>
        <v>2130</v>
      </c>
      <c r="H88" s="39">
        <f t="shared" si="8"/>
        <v>2145</v>
      </c>
    </row>
    <row r="89" spans="1:8" x14ac:dyDescent="0.25">
      <c r="A89" s="50" t="s">
        <v>142</v>
      </c>
      <c r="B89" s="33"/>
      <c r="D89" s="35"/>
      <c r="E89" s="35"/>
      <c r="F89" s="35"/>
      <c r="G89" s="39">
        <f t="shared" si="7"/>
        <v>2145</v>
      </c>
      <c r="H89" s="39">
        <f t="shared" si="8"/>
        <v>2200</v>
      </c>
    </row>
    <row r="90" spans="1:8" x14ac:dyDescent="0.25">
      <c r="A90" s="50" t="s">
        <v>127</v>
      </c>
      <c r="B90" s="33"/>
      <c r="D90" s="35"/>
      <c r="E90" s="35"/>
      <c r="F90" s="35"/>
      <c r="G90" s="39">
        <f t="shared" si="7"/>
        <v>2200</v>
      </c>
      <c r="H90" s="39">
        <f t="shared" si="8"/>
        <v>2215</v>
      </c>
    </row>
    <row r="91" spans="1:8" x14ac:dyDescent="0.25">
      <c r="A91" s="52" t="s">
        <v>128</v>
      </c>
      <c r="B91" s="33"/>
      <c r="D91" s="35"/>
      <c r="E91" s="35"/>
      <c r="F91" s="35"/>
      <c r="G91" s="39">
        <f t="shared" si="7"/>
        <v>2215</v>
      </c>
      <c r="H91" s="39">
        <f t="shared" si="8"/>
        <v>2230</v>
      </c>
    </row>
    <row r="92" spans="1:8" x14ac:dyDescent="0.25">
      <c r="A92" s="52" t="s">
        <v>129</v>
      </c>
      <c r="B92" s="33"/>
      <c r="D92" s="35"/>
      <c r="E92" s="35"/>
      <c r="F92" s="35"/>
      <c r="G92" s="39">
        <f t="shared" si="7"/>
        <v>2230</v>
      </c>
      <c r="H92" s="39">
        <f t="shared" si="8"/>
        <v>2245</v>
      </c>
    </row>
    <row r="93" spans="1:8" x14ac:dyDescent="0.25">
      <c r="A93" s="30"/>
      <c r="B93" s="33"/>
      <c r="D93" s="35"/>
      <c r="E93" s="35"/>
      <c r="F93" s="35"/>
      <c r="G93" s="39">
        <f t="shared" si="7"/>
        <v>2245</v>
      </c>
      <c r="H93" s="39">
        <f t="shared" si="8"/>
        <v>2300</v>
      </c>
    </row>
    <row r="94" spans="1:8" x14ac:dyDescent="0.25">
      <c r="A94" s="30"/>
      <c r="B94" s="33"/>
      <c r="D94" s="35"/>
      <c r="E94" s="35"/>
      <c r="F94" s="35"/>
      <c r="G94" s="39">
        <f t="shared" si="7"/>
        <v>2300</v>
      </c>
      <c r="H94" s="39">
        <f t="shared" si="8"/>
        <v>2315</v>
      </c>
    </row>
    <row r="95" spans="1:8" x14ac:dyDescent="0.25">
      <c r="A95" s="30"/>
      <c r="B95" s="33"/>
      <c r="D95" s="35"/>
      <c r="E95" s="35"/>
      <c r="F95" s="35"/>
      <c r="G95" s="39">
        <f t="shared" si="7"/>
        <v>2315</v>
      </c>
      <c r="H95" s="39">
        <f t="shared" si="8"/>
        <v>2330</v>
      </c>
    </row>
    <row r="96" spans="1:8" x14ac:dyDescent="0.25">
      <c r="A96" s="30"/>
      <c r="B96" s="33"/>
      <c r="D96" s="35"/>
      <c r="E96" s="35"/>
      <c r="F96" s="35"/>
      <c r="G96" s="39">
        <f t="shared" si="7"/>
        <v>2330</v>
      </c>
      <c r="H96" s="39">
        <f t="shared" si="8"/>
        <v>2345</v>
      </c>
    </row>
    <row r="97" spans="1:8" x14ac:dyDescent="0.25">
      <c r="A97" s="30"/>
      <c r="B97" s="33"/>
      <c r="D97" s="35"/>
      <c r="E97" s="35"/>
      <c r="F97" s="35"/>
      <c r="G97" s="39">
        <f t="shared" si="7"/>
        <v>2345</v>
      </c>
      <c r="H97" s="39">
        <f t="shared" si="8"/>
        <v>2400</v>
      </c>
    </row>
    <row r="98" spans="1:8" x14ac:dyDescent="0.25">
      <c r="A98" s="30"/>
      <c r="B98" s="33"/>
      <c r="D98" s="35"/>
      <c r="E98" s="35"/>
      <c r="F98" s="35"/>
    </row>
    <row r="99" spans="1:8" x14ac:dyDescent="0.25">
      <c r="A99" s="30"/>
      <c r="B99" s="33"/>
      <c r="D99" s="35"/>
      <c r="E99" s="35"/>
      <c r="F99" s="35"/>
    </row>
    <row r="100" spans="1:8" x14ac:dyDescent="0.25">
      <c r="A100" s="30"/>
      <c r="B100" s="33"/>
      <c r="D100" s="35"/>
      <c r="E100" s="35"/>
      <c r="F100" s="35"/>
    </row>
    <row r="101" spans="1:8" x14ac:dyDescent="0.25">
      <c r="A101" s="30"/>
      <c r="B101" s="33"/>
      <c r="D101" s="35"/>
      <c r="E101" s="35"/>
      <c r="F101" s="35"/>
    </row>
    <row r="102" spans="1:8" x14ac:dyDescent="0.25">
      <c r="A102" s="30"/>
      <c r="B102" s="33"/>
      <c r="D102" s="35"/>
      <c r="E102" s="35"/>
      <c r="F102" s="35"/>
    </row>
    <row r="103" spans="1:8" x14ac:dyDescent="0.25">
      <c r="A103" s="30"/>
      <c r="B103" s="33"/>
      <c r="D103" s="35"/>
      <c r="E103" s="35"/>
      <c r="F103" s="35"/>
    </row>
    <row r="104" spans="1:8" x14ac:dyDescent="0.25">
      <c r="A104" s="30"/>
      <c r="B104" s="33"/>
      <c r="D104" s="35"/>
      <c r="E104" s="35"/>
      <c r="F104" s="35"/>
    </row>
    <row r="105" spans="1:8" x14ac:dyDescent="0.25">
      <c r="A105" s="30"/>
      <c r="B105" s="33"/>
      <c r="D105" s="35"/>
      <c r="E105" s="35"/>
      <c r="F105" s="35"/>
    </row>
    <row r="106" spans="1:8" x14ac:dyDescent="0.25">
      <c r="A106" s="30"/>
      <c r="B106" s="33"/>
      <c r="D106" s="35"/>
      <c r="E106" s="35"/>
      <c r="F106" s="35"/>
    </row>
    <row r="107" spans="1:8" x14ac:dyDescent="0.25">
      <c r="A107" s="30"/>
      <c r="B107" s="33"/>
      <c r="D107" s="35"/>
      <c r="E107" s="35"/>
      <c r="F107" s="35"/>
    </row>
    <row r="108" spans="1:8" x14ac:dyDescent="0.25">
      <c r="A108" s="30"/>
      <c r="B108" s="33"/>
      <c r="D108" s="35"/>
      <c r="E108" s="35"/>
      <c r="F108" s="35"/>
    </row>
    <row r="109" spans="1:8" x14ac:dyDescent="0.25">
      <c r="A109" s="31"/>
      <c r="B109" s="33"/>
      <c r="D109" s="35"/>
      <c r="E109" s="35"/>
      <c r="F109" s="35"/>
    </row>
    <row r="110" spans="1:8" x14ac:dyDescent="0.25">
      <c r="A110" s="31"/>
      <c r="B110" s="33"/>
      <c r="D110" s="35"/>
      <c r="E110" s="35"/>
      <c r="F110" s="35"/>
    </row>
  </sheetData>
  <sheetProtection sheet="1" objects="1" scenarios="1"/>
  <mergeCells count="1">
    <mergeCell ref="C30:F37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Timesheet</vt:lpstr>
      <vt:lpstr>Lists</vt:lpstr>
      <vt:lpstr>EndTimes</vt:lpstr>
      <vt:lpstr>PPs</vt:lpstr>
      <vt:lpstr>Timesheet!Print_Area</vt:lpstr>
      <vt:lpstr>StartTimes</vt:lpstr>
      <vt:lpstr>Teams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DHHS</dc:creator>
  <cp:lastModifiedBy>Windows User</cp:lastModifiedBy>
  <cp:lastPrinted>2009-11-19T18:31:10Z</cp:lastPrinted>
  <dcterms:created xsi:type="dcterms:W3CDTF">2007-05-08T18:30:35Z</dcterms:created>
  <dcterms:modified xsi:type="dcterms:W3CDTF">2015-05-25T18:00:51Z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